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Y00905\Documents\Private\Ski\000_KSA競技部\2025年度\市民\印刷フォーム改善_準備完了_レビュー中\新申込書パッケージ\申請書パッケージ\"/>
    </mc:Choice>
  </mc:AlternateContent>
  <xr:revisionPtr revIDLastSave="0" documentId="13_ncr:1_{D94AF14F-8065-4E54-9EF4-ED29BFA4B7F0}" xr6:coauthVersionLast="47" xr6:coauthVersionMax="47" xr10:uidLastSave="{00000000-0000-0000-0000-000000000000}"/>
  <bookViews>
    <workbookView xWindow="28680" yWindow="-120" windowWidth="29040" windowHeight="16440" xr2:uid="{4193177C-8CB0-4565-9297-8C93FF3B5F8B}"/>
  </bookViews>
  <sheets>
    <sheet name="申込書" sheetId="1" r:id="rId1"/>
    <sheet name="参加費表" sheetId="6" state="hidden" r:id="rId2"/>
    <sheet name="クラス・参加費設定計算" sheetId="2" state="hidden" r:id="rId3"/>
    <sheet name="クラブ対抗チームリスト" sheetId="5"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1" i="1" l="1" a="1"/>
  <c r="D41" i="1" s="1"/>
  <c r="C41" i="1" a="1"/>
  <c r="C41" i="1" s="1"/>
  <c r="D40" i="1" a="1"/>
  <c r="D40" i="1" s="1"/>
  <c r="C40" i="1" a="1"/>
  <c r="C40" i="1" s="1"/>
  <c r="D39" i="1" a="1"/>
  <c r="D39" i="1" s="1"/>
  <c r="C39" i="1" a="1"/>
  <c r="C39" i="1" s="1"/>
  <c r="D38" i="1" a="1"/>
  <c r="D38" i="1" s="1"/>
  <c r="C38" i="1" a="1"/>
  <c r="C38" i="1" s="1"/>
  <c r="D37" i="1" a="1"/>
  <c r="D37" i="1" s="1"/>
  <c r="C37" i="1" a="1"/>
  <c r="C37" i="1" s="1"/>
  <c r="D36" i="1" a="1"/>
  <c r="D36" i="1" s="1"/>
  <c r="C36" i="1" a="1"/>
  <c r="C36" i="1" s="1"/>
  <c r="D35" i="1" a="1"/>
  <c r="D35" i="1" s="1"/>
  <c r="C35" i="1" a="1"/>
  <c r="C35" i="1" s="1"/>
  <c r="D34" i="1" a="1"/>
  <c r="D34" i="1" s="1"/>
  <c r="C34" i="1" a="1"/>
  <c r="C34" i="1" s="1"/>
  <c r="D33" i="1" a="1"/>
  <c r="D33" i="1" s="1"/>
  <c r="C33" i="1" a="1"/>
  <c r="C33" i="1" s="1"/>
  <c r="D32" i="1" a="1"/>
  <c r="D32" i="1" s="1"/>
  <c r="C32" i="1" a="1"/>
  <c r="C32" i="1" s="1"/>
  <c r="D31" i="1" a="1"/>
  <c r="D31" i="1" s="1"/>
  <c r="C31" i="1" a="1"/>
  <c r="C31" i="1" s="1"/>
  <c r="D30" i="1" a="1"/>
  <c r="D30" i="1" s="1"/>
  <c r="C30" i="1" a="1"/>
  <c r="C30" i="1" s="1"/>
  <c r="D29" i="1" a="1"/>
  <c r="D29" i="1" s="1"/>
  <c r="C29" i="1" a="1"/>
  <c r="C29" i="1" s="1"/>
  <c r="D28" i="1" a="1"/>
  <c r="D28" i="1" s="1"/>
  <c r="C28" i="1" a="1"/>
  <c r="C28" i="1" s="1"/>
  <c r="D27" i="1" a="1"/>
  <c r="D27" i="1" s="1"/>
  <c r="C27" i="1" a="1"/>
  <c r="C27" i="1" s="1"/>
  <c r="D26" i="1" a="1"/>
  <c r="D26" i="1" s="1"/>
  <c r="C26" i="1" a="1"/>
  <c r="C26" i="1" s="1"/>
  <c r="D25" i="1" a="1"/>
  <c r="D25" i="1" s="1"/>
  <c r="C25" i="1" a="1"/>
  <c r="C25" i="1" s="1"/>
  <c r="D24" i="1" a="1"/>
  <c r="D24" i="1" s="1"/>
  <c r="C24" i="1" a="1"/>
  <c r="C24" i="1" s="1"/>
  <c r="D23" i="1" a="1"/>
  <c r="D23" i="1" s="1"/>
  <c r="C23" i="1" a="1"/>
  <c r="C23" i="1" s="1"/>
  <c r="D22" i="1" a="1"/>
  <c r="D22" i="1" s="1"/>
  <c r="C22" i="1" a="1"/>
  <c r="C22" i="1" s="1"/>
  <c r="D21" i="1" a="1"/>
  <c r="D21" i="1" s="1"/>
  <c r="C21" i="1" a="1"/>
  <c r="C21" i="1" s="1"/>
  <c r="D20" i="1" a="1"/>
  <c r="D20" i="1" s="1"/>
  <c r="C20" i="1" a="1"/>
  <c r="C20" i="1" s="1"/>
  <c r="D19" i="1" a="1"/>
  <c r="D19" i="1" s="1"/>
  <c r="C19" i="1" a="1"/>
  <c r="C19" i="1" s="1"/>
  <c r="D18" i="1" a="1"/>
  <c r="D18" i="1" s="1"/>
  <c r="C18" i="1" a="1"/>
  <c r="C18" i="1" s="1"/>
  <c r="D17" i="1" a="1"/>
  <c r="D17" i="1" s="1"/>
  <c r="C17" i="1" a="1"/>
  <c r="C17" i="1" s="1"/>
  <c r="D16" i="1" a="1"/>
  <c r="D16" i="1" s="1"/>
  <c r="C16" i="1" a="1"/>
  <c r="C16" i="1" s="1"/>
  <c r="D15" i="1" a="1"/>
  <c r="D15" i="1" s="1"/>
  <c r="C15" i="1" a="1"/>
  <c r="C15" i="1" s="1"/>
  <c r="D14" i="1" a="1"/>
  <c r="D14" i="1" s="1"/>
  <c r="C14" i="1" a="1"/>
  <c r="C14" i="1" s="1"/>
  <c r="D13" i="1" a="1"/>
  <c r="D13" i="1" s="1"/>
  <c r="C13" i="1" a="1"/>
  <c r="C13" i="1" s="1"/>
  <c r="D12" i="1" a="1"/>
  <c r="D12" i="1" s="1"/>
  <c r="C12" i="1" a="1"/>
  <c r="C12" i="1" s="1"/>
  <c r="D11" i="1" a="1"/>
  <c r="D11" i="1" s="1"/>
  <c r="C11" i="1" a="1"/>
  <c r="C11" i="1" s="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J3" i="2" l="1"/>
  <c r="M7" i="2" s="1"/>
  <c r="L7" i="2" s="1"/>
  <c r="M3" i="2" l="1"/>
  <c r="L3" i="2" s="1"/>
  <c r="M10" i="2"/>
  <c r="L10" i="2" s="1"/>
  <c r="M12" i="2" s="1"/>
  <c r="M8" i="2"/>
  <c r="L8" i="2" s="1"/>
  <c r="M9" i="2"/>
  <c r="L9" i="2" s="1"/>
  <c r="M4" i="2"/>
  <c r="L4" i="2" s="1"/>
  <c r="M5" i="2"/>
  <c r="L5" i="2" s="1"/>
  <c r="M6" i="2"/>
  <c r="L6" i="2" s="1"/>
  <c r="M13" i="2" l="1"/>
  <c r="L36" i="1" s="1" a="1"/>
  <c r="L36" i="1" s="1"/>
  <c r="M14" i="2"/>
  <c r="M15" i="2"/>
  <c r="M16" i="2"/>
  <c r="M17" i="2"/>
  <c r="M11" i="2"/>
  <c r="M18" i="2"/>
  <c r="L18" i="1" a="1"/>
  <c r="L18" i="1" s="1"/>
  <c r="L29" i="1" l="1" a="1"/>
  <c r="L29" i="1" s="1"/>
  <c r="L33" i="1" a="1"/>
  <c r="L33" i="1" s="1"/>
  <c r="L39" i="1" a="1"/>
  <c r="L39" i="1" s="1"/>
  <c r="L12" i="1" a="1"/>
  <c r="L12" i="1" s="1"/>
  <c r="L20" i="1" a="1"/>
  <c r="L20" i="1" s="1"/>
  <c r="L11" i="1" a="1"/>
  <c r="L11" i="1" s="1"/>
  <c r="L40" i="1" a="1"/>
  <c r="L40" i="1" s="1"/>
  <c r="L31" i="1" a="1"/>
  <c r="L31" i="1" s="1"/>
  <c r="L26" i="1" a="1"/>
  <c r="L26" i="1" s="1"/>
  <c r="L14" i="1" a="1"/>
  <c r="L14" i="1" s="1"/>
  <c r="L24" i="1" a="1"/>
  <c r="L24" i="1" s="1"/>
  <c r="L37" i="1" a="1"/>
  <c r="L37" i="1" s="1"/>
  <c r="L16" i="1" a="1"/>
  <c r="L16" i="1" s="1"/>
  <c r="L30" i="1" a="1"/>
  <c r="L30" i="1" s="1"/>
  <c r="L23" i="1" a="1"/>
  <c r="L23" i="1" s="1"/>
  <c r="L22" i="1" a="1"/>
  <c r="L22" i="1" s="1"/>
  <c r="L17" i="1" a="1"/>
  <c r="L17" i="1" s="1"/>
  <c r="L25" i="1" a="1"/>
  <c r="L25" i="1" s="1"/>
  <c r="L41" i="1" a="1"/>
  <c r="L41" i="1" s="1"/>
  <c r="L13" i="1" a="1"/>
  <c r="L13" i="1" s="1"/>
  <c r="L32" i="1" a="1"/>
  <c r="L32" i="1" s="1"/>
  <c r="L19" i="1" a="1"/>
  <c r="L19" i="1" s="1"/>
  <c r="L27" i="1" a="1"/>
  <c r="L27" i="1" s="1"/>
  <c r="L15" i="1" a="1"/>
  <c r="L15" i="1" s="1"/>
  <c r="L38" i="1" a="1"/>
  <c r="L38" i="1" s="1"/>
  <c r="L28" i="1" a="1"/>
  <c r="L28" i="1" s="1"/>
  <c r="L21" i="1" a="1"/>
  <c r="L21" i="1" s="1"/>
  <c r="L34" i="1" a="1"/>
  <c r="L34" i="1" s="1"/>
  <c r="L35" i="1" a="1"/>
  <c r="L35" i="1" s="1"/>
  <c r="B5" i="2"/>
  <c r="A5" i="2" s="1"/>
  <c r="B6" i="2" s="1"/>
  <c r="A6" i="2" s="1"/>
  <c r="B19" i="2"/>
  <c r="A19" i="2" s="1"/>
  <c r="B21" i="2" s="1"/>
  <c r="A21" i="2" s="1"/>
  <c r="B28" i="2" s="1"/>
  <c r="B27" i="2"/>
  <c r="A28" i="2" s="1"/>
  <c r="B26" i="2"/>
  <c r="A27" i="2" s="1"/>
  <c r="B25" i="2"/>
  <c r="A26" i="2" s="1"/>
  <c r="B24" i="2"/>
  <c r="A25" i="2" s="1"/>
  <c r="B18" i="2"/>
  <c r="A18" i="2" s="1"/>
  <c r="B20" i="2" s="1"/>
  <c r="A20" i="2" s="1"/>
  <c r="B23" i="2" s="1"/>
  <c r="B22" i="2"/>
  <c r="A23" i="2" s="1"/>
  <c r="B11" i="2"/>
  <c r="A11" i="2" s="1"/>
  <c r="B17" i="2" s="1"/>
  <c r="B16" i="2"/>
  <c r="A17" i="2" s="1"/>
  <c r="B15" i="2"/>
  <c r="A16" i="2" s="1"/>
  <c r="B14" i="2"/>
  <c r="A15" i="2" s="1"/>
  <c r="B13" i="2"/>
  <c r="A14" i="2" s="1"/>
  <c r="B12" i="2"/>
  <c r="A13" i="2" s="1"/>
  <c r="B7" i="2"/>
  <c r="A7" i="2" s="1"/>
  <c r="B10" i="2" s="1"/>
  <c r="B9" i="2"/>
  <c r="A10" i="2" s="1"/>
  <c r="B8" i="2"/>
  <c r="A9" i="2" s="1"/>
  <c r="B3" i="2"/>
  <c r="F28" i="2"/>
  <c r="F27" i="2"/>
  <c r="F26" i="2"/>
  <c r="F25" i="2"/>
  <c r="F23" i="2"/>
  <c r="F17" i="2"/>
  <c r="F16" i="2"/>
  <c r="F15" i="2"/>
  <c r="F14" i="2"/>
  <c r="F13" i="2"/>
  <c r="F10" i="2"/>
  <c r="F9" i="2"/>
  <c r="C7" i="1" l="1"/>
  <c r="A3" i="2"/>
  <c r="B4" i="2" s="1"/>
  <c r="A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<sst xmlns="http://schemas.openxmlformats.org/spreadsheetml/2006/main" count="262" uniqueCount="142">
  <si>
    <t>種目1</t>
  </si>
  <si>
    <t>クラス</t>
  </si>
  <si>
    <t>アルペン</t>
  </si>
  <si>
    <t>小学生A</t>
    <rPh sb="0" eb="3">
      <t>ショウガクセイ</t>
    </rPh>
    <phoneticPr fontId="4"/>
  </si>
  <si>
    <t>小学生B</t>
    <rPh sb="0" eb="3">
      <t>ショウガクセイ</t>
    </rPh>
    <phoneticPr fontId="4"/>
  </si>
  <si>
    <t>中学生女子</t>
    <rPh sb="3" eb="5">
      <t>ジョシ</t>
    </rPh>
    <phoneticPr fontId="4"/>
  </si>
  <si>
    <t>女子C</t>
    <rPh sb="0" eb="2">
      <t>ジョシ</t>
    </rPh>
    <phoneticPr fontId="4"/>
  </si>
  <si>
    <t>女子B</t>
    <rPh sb="0" eb="2">
      <t>ジョシ</t>
    </rPh>
    <phoneticPr fontId="4"/>
  </si>
  <si>
    <t>女子A</t>
    <rPh sb="0" eb="2">
      <t>ジョシ</t>
    </rPh>
    <phoneticPr fontId="4"/>
  </si>
  <si>
    <t>中学生男子</t>
  </si>
  <si>
    <t>男子F</t>
    <rPh sb="0" eb="2">
      <t>ダンシ</t>
    </rPh>
    <phoneticPr fontId="4"/>
  </si>
  <si>
    <t>男子E</t>
    <rPh sb="0" eb="2">
      <t>ダンシ</t>
    </rPh>
    <phoneticPr fontId="4"/>
  </si>
  <si>
    <t>男子D</t>
    <rPh sb="0" eb="2">
      <t>ダンシ</t>
    </rPh>
    <phoneticPr fontId="4"/>
  </si>
  <si>
    <t>男子C</t>
    <rPh sb="0" eb="2">
      <t>ダンシ</t>
    </rPh>
    <phoneticPr fontId="4"/>
  </si>
  <si>
    <t>男子B</t>
    <rPh sb="0" eb="2">
      <t>ダンシ</t>
    </rPh>
    <phoneticPr fontId="4"/>
  </si>
  <si>
    <t>男子A</t>
    <rPh sb="0" eb="2">
      <t>ダンシ</t>
    </rPh>
    <phoneticPr fontId="4"/>
  </si>
  <si>
    <t>距離</t>
    <rPh sb="0" eb="2">
      <t>キョリ</t>
    </rPh>
    <phoneticPr fontId="4"/>
  </si>
  <si>
    <t>小学生女子</t>
    <rPh sb="0" eb="3">
      <t>ショウガクセイ</t>
    </rPh>
    <rPh sb="3" eb="5">
      <t>ジョシ</t>
    </rPh>
    <phoneticPr fontId="4"/>
  </si>
  <si>
    <t>小学生男子</t>
    <rPh sb="0" eb="3">
      <t>ショウガクセイ</t>
    </rPh>
    <rPh sb="3" eb="5">
      <t>ダンシ</t>
    </rPh>
    <phoneticPr fontId="4"/>
  </si>
  <si>
    <t>中学生男子</t>
    <rPh sb="3" eb="5">
      <t>ダンシ</t>
    </rPh>
    <phoneticPr fontId="4"/>
  </si>
  <si>
    <t>起算日</t>
    <rPh sb="0" eb="3">
      <t>キサンビ</t>
    </rPh>
    <phoneticPr fontId="2"/>
  </si>
  <si>
    <t>出場可能年齢下限</t>
    <rPh sb="0" eb="2">
      <t>シュツジョウ</t>
    </rPh>
    <rPh sb="2" eb="4">
      <t>カノウ</t>
    </rPh>
    <rPh sb="4" eb="6">
      <t>ネンレイ</t>
    </rPh>
    <rPh sb="6" eb="8">
      <t>カゲン</t>
    </rPh>
    <phoneticPr fontId="2"/>
  </si>
  <si>
    <t>小1</t>
    <rPh sb="0" eb="1">
      <t>ショウ</t>
    </rPh>
    <phoneticPr fontId="2"/>
  </si>
  <si>
    <t>小3</t>
    <rPh sb="0" eb="1">
      <t>ショウ</t>
    </rPh>
    <phoneticPr fontId="2"/>
  </si>
  <si>
    <t>小4</t>
    <rPh sb="0" eb="1">
      <t>ショウ</t>
    </rPh>
    <phoneticPr fontId="2"/>
  </si>
  <si>
    <t>小6</t>
    <rPh sb="0" eb="1">
      <t>ショウ</t>
    </rPh>
    <phoneticPr fontId="2"/>
  </si>
  <si>
    <t>中1</t>
    <rPh sb="0" eb="1">
      <t>チュウ</t>
    </rPh>
    <phoneticPr fontId="2"/>
  </si>
  <si>
    <t>中3</t>
    <rPh sb="0" eb="1">
      <t>チュウ</t>
    </rPh>
    <phoneticPr fontId="2"/>
  </si>
  <si>
    <t>なし</t>
    <phoneticPr fontId="2"/>
  </si>
  <si>
    <t>高校生</t>
    <rPh sb="0" eb="3">
      <t>コウコウセイ</t>
    </rPh>
    <phoneticPr fontId="2"/>
  </si>
  <si>
    <t>女</t>
    <rPh sb="0" eb="1">
      <t>オンナ</t>
    </rPh>
    <phoneticPr fontId="2"/>
  </si>
  <si>
    <t>男/女</t>
    <rPh sb="0" eb="1">
      <t>オトコ</t>
    </rPh>
    <rPh sb="2" eb="3">
      <t>オンナ</t>
    </rPh>
    <phoneticPr fontId="2"/>
  </si>
  <si>
    <t>男</t>
    <rPh sb="0" eb="1">
      <t>オトコ</t>
    </rPh>
    <phoneticPr fontId="2"/>
  </si>
  <si>
    <t>距離</t>
    <rPh sb="0" eb="2">
      <t>キョリ</t>
    </rPh>
    <phoneticPr fontId="2"/>
  </si>
  <si>
    <t>氏名</t>
    <rPh sb="0" eb="2">
      <t>シメイ</t>
    </rPh>
    <phoneticPr fontId="2"/>
  </si>
  <si>
    <t>ふりがな</t>
    <phoneticPr fontId="2"/>
  </si>
  <si>
    <t>生年月日（西暦）</t>
    <rPh sb="0" eb="4">
      <t>セイネンガッピ</t>
    </rPh>
    <rPh sb="5" eb="7">
      <t>セイレキ</t>
    </rPh>
    <phoneticPr fontId="2"/>
  </si>
  <si>
    <t>回転</t>
    <rPh sb="0" eb="2">
      <t>カイテン</t>
    </rPh>
    <phoneticPr fontId="2"/>
  </si>
  <si>
    <t>大回転</t>
    <rPh sb="0" eb="3">
      <t>ダイカイテン</t>
    </rPh>
    <phoneticPr fontId="2"/>
  </si>
  <si>
    <t>No.</t>
    <phoneticPr fontId="2"/>
  </si>
  <si>
    <t>所属団体</t>
    <rPh sb="0" eb="2">
      <t>ショゾク</t>
    </rPh>
    <rPh sb="2" eb="4">
      <t>ダンタイ</t>
    </rPh>
    <phoneticPr fontId="2"/>
  </si>
  <si>
    <t>連絡責任者氏名</t>
    <rPh sb="0" eb="2">
      <t>レンラク</t>
    </rPh>
    <rPh sb="2" eb="5">
      <t>セキニンシャ</t>
    </rPh>
    <rPh sb="5" eb="7">
      <t>シメイ</t>
    </rPh>
    <phoneticPr fontId="2"/>
  </si>
  <si>
    <t>連絡責任者住所</t>
    <rPh sb="0" eb="2">
      <t>レンラク</t>
    </rPh>
    <rPh sb="2" eb="5">
      <t>セキニンシャ</t>
    </rPh>
    <rPh sb="5" eb="7">
      <t>ジュウショ</t>
    </rPh>
    <phoneticPr fontId="2"/>
  </si>
  <si>
    <t>連絡責任者TEL</t>
    <rPh sb="0" eb="2">
      <t>レンラク</t>
    </rPh>
    <rPh sb="2" eb="5">
      <t>セキニンシャ</t>
    </rPh>
    <phoneticPr fontId="2"/>
  </si>
  <si>
    <t>連絡責任者e-mail</t>
    <rPh sb="0" eb="2">
      <t>レンラク</t>
    </rPh>
    <rPh sb="2" eb="5">
      <t>セキニンシャ</t>
    </rPh>
    <phoneticPr fontId="2"/>
  </si>
  <si>
    <t>個人参加費</t>
    <rPh sb="0" eb="2">
      <t>コジン</t>
    </rPh>
    <rPh sb="2" eb="5">
      <t>サンカヒ</t>
    </rPh>
    <phoneticPr fontId="2"/>
  </si>
  <si>
    <t>所属</t>
  </si>
  <si>
    <t>所属(略称)</t>
  </si>
  <si>
    <t>所属No.</t>
  </si>
  <si>
    <t>川崎スキークラブ</t>
  </si>
  <si>
    <t>いすゞ川崎スキー部</t>
  </si>
  <si>
    <t>カムイスキークラブ</t>
  </si>
  <si>
    <t>東芝スキークラブ</t>
  </si>
  <si>
    <t>三菱ふそうスキー部</t>
  </si>
  <si>
    <t>富士通スキー部</t>
  </si>
  <si>
    <t>川崎ユーベルスキークラブ</t>
  </si>
  <si>
    <t>中原リーゼンスキークラブ</t>
  </si>
  <si>
    <t>アンテロープスキークラブ</t>
  </si>
  <si>
    <t>ジャンボスキークラブ</t>
  </si>
  <si>
    <t>神奈川若葉スキークラブ</t>
  </si>
  <si>
    <t>リーベンスキークラブ</t>
  </si>
  <si>
    <t>雪稜スキークラブ</t>
  </si>
  <si>
    <t>川崎市役所スキークラブ</t>
  </si>
  <si>
    <t>ウィ！！スキークラブ</t>
  </si>
  <si>
    <t>ラパネージュスキークラブ</t>
  </si>
  <si>
    <t>スターボードスキークラブ</t>
  </si>
  <si>
    <t>バム川崎スキークラブ</t>
  </si>
  <si>
    <t>BULCIKS</t>
  </si>
  <si>
    <t>GSS WINGS</t>
  </si>
  <si>
    <t>川崎フリースタイルスキークラブ</t>
  </si>
  <si>
    <t>川崎スノーボードクラブ</t>
  </si>
  <si>
    <t>Zero.1 Jr</t>
  </si>
  <si>
    <t>MOTION</t>
  </si>
  <si>
    <t>Cutting Edge</t>
  </si>
  <si>
    <t>スノーヴァ新横浜</t>
  </si>
  <si>
    <t>テクニカルフォース</t>
  </si>
  <si>
    <t>クローバースキークラブ</t>
  </si>
  <si>
    <t>⼀般</t>
  </si>
  <si>
    <t>クラス（アルペン）</t>
    <phoneticPr fontId="2"/>
  </si>
  <si>
    <t>クラス（距離）</t>
    <rPh sb="4" eb="6">
      <t>キョリ</t>
    </rPh>
    <phoneticPr fontId="2"/>
  </si>
  <si>
    <t>例</t>
    <rPh sb="0" eb="1">
      <t>レイ</t>
    </rPh>
    <phoneticPr fontId="2"/>
  </si>
  <si>
    <t>振込み合計金額</t>
  </si>
  <si>
    <t>学年</t>
    <rPh sb="0" eb="2">
      <t>ガクネン</t>
    </rPh>
    <phoneticPr fontId="2"/>
  </si>
  <si>
    <t>小学1年生～高校3年生</t>
    <rPh sb="0" eb="2">
      <t>ショウガク</t>
    </rPh>
    <rPh sb="3" eb="5">
      <t>ネンセイ</t>
    </rPh>
    <rPh sb="6" eb="8">
      <t>コウコウ</t>
    </rPh>
    <rPh sb="9" eb="11">
      <t>ネンセイ</t>
    </rPh>
    <phoneticPr fontId="2"/>
  </si>
  <si>
    <t>一般</t>
    <rPh sb="0" eb="2">
      <t>イッパン</t>
    </rPh>
    <phoneticPr fontId="2"/>
  </si>
  <si>
    <t>料金</t>
    <rPh sb="0" eb="2">
      <t>リョウキン</t>
    </rPh>
    <phoneticPr fontId="2"/>
  </si>
  <si>
    <t>川崎　宏子</t>
    <rPh sb="0" eb="2">
      <t>カワサキ</t>
    </rPh>
    <rPh sb="3" eb="5">
      <t>ヒロコ</t>
    </rPh>
    <phoneticPr fontId="2"/>
  </si>
  <si>
    <t>かわさき　ひろこ</t>
    <phoneticPr fontId="2"/>
  </si>
  <si>
    <t>女</t>
  </si>
  <si>
    <t>所属団体</t>
    <phoneticPr fontId="2"/>
  </si>
  <si>
    <t>川崎市スキー協会</t>
    <rPh sb="0" eb="3">
      <t>カワサキシ</t>
    </rPh>
    <rPh sb="6" eb="8">
      <t>キョウカイ</t>
    </rPh>
    <phoneticPr fontId="2"/>
  </si>
  <si>
    <t>アルペン</t>
    <phoneticPr fontId="2"/>
  </si>
  <si>
    <t>エントリー費一覧</t>
    <rPh sb="5" eb="6">
      <t>ヒ</t>
    </rPh>
    <rPh sb="6" eb="8">
      <t>イチラン</t>
    </rPh>
    <phoneticPr fontId="2"/>
  </si>
  <si>
    <t>クラス分類表</t>
    <rPh sb="3" eb="5">
      <t>ブンルイ</t>
    </rPh>
    <rPh sb="5" eb="6">
      <t>ヒョウ</t>
    </rPh>
    <phoneticPr fontId="2"/>
  </si>
  <si>
    <t>第77回川崎市民スキー大会兼第67回川崎市クラブ対抗スキー大会　参加申込書</t>
    <rPh sb="32" eb="34">
      <t>サンカ</t>
    </rPh>
    <rPh sb="34" eb="37">
      <t>モウシコミショ</t>
    </rPh>
    <phoneticPr fontId="2"/>
  </si>
  <si>
    <t>上限</t>
    <rPh sb="0" eb="2">
      <t>ジョウゲン</t>
    </rPh>
    <phoneticPr fontId="2"/>
  </si>
  <si>
    <t>下限</t>
    <rPh sb="0" eb="2">
      <t>カゲン</t>
    </rPh>
    <phoneticPr fontId="2"/>
  </si>
  <si>
    <t>JFEスキー部</t>
  </si>
  <si>
    <t>NECプラットフォームズスキー部</t>
  </si>
  <si>
    <t>Diamond Dust Ski Club</t>
  </si>
  <si>
    <t>STANCER</t>
  </si>
  <si>
    <t>Technical　Force</t>
  </si>
  <si>
    <t>JSKI</t>
  </si>
  <si>
    <t>S-CUBEスキークラブ</t>
  </si>
  <si>
    <t>KOREA スノーボードクラブ</t>
  </si>
  <si>
    <t>HOUSECOM</t>
  </si>
  <si>
    <t>SWCCスキークラブ</t>
  </si>
  <si>
    <t>KOREA</t>
  </si>
  <si>
    <t>SWCC</t>
  </si>
  <si>
    <t>川崎スキー</t>
  </si>
  <si>
    <t>JFE</t>
  </si>
  <si>
    <t>いすゞ</t>
  </si>
  <si>
    <t>カムイ</t>
  </si>
  <si>
    <t>東芝</t>
  </si>
  <si>
    <t>三菱</t>
  </si>
  <si>
    <t>富士通</t>
  </si>
  <si>
    <t>川崎ユーベル</t>
  </si>
  <si>
    <t>中原</t>
  </si>
  <si>
    <t>アンテロープ</t>
  </si>
  <si>
    <t>NEC</t>
  </si>
  <si>
    <t>ジャンボ</t>
  </si>
  <si>
    <t>神奈川若葉</t>
  </si>
  <si>
    <t>雪稜</t>
  </si>
  <si>
    <t>川崎市役所</t>
  </si>
  <si>
    <t>ウィ！！</t>
  </si>
  <si>
    <t>ラパネージュ</t>
  </si>
  <si>
    <t>スターボード</t>
  </si>
  <si>
    <t>バム川崎</t>
  </si>
  <si>
    <t>Diamond Dust</t>
  </si>
  <si>
    <t>スタンサー</t>
  </si>
  <si>
    <t>川崎フリースタイル</t>
  </si>
  <si>
    <t>川崎スノーボード</t>
  </si>
  <si>
    <t>スノーヴァ</t>
  </si>
  <si>
    <t>クローバー</t>
  </si>
  <si>
    <t>S-CUBE</t>
  </si>
  <si>
    <t>リーベン</t>
    <phoneticPr fontId="2"/>
  </si>
  <si>
    <t>参加費</t>
    <rPh sb="0" eb="3">
      <t>サンカヒ</t>
    </rPh>
    <phoneticPr fontId="2"/>
  </si>
  <si>
    <t>小中高生</t>
    <rPh sb="0" eb="1">
      <t>ショウ</t>
    </rPh>
    <rPh sb="1" eb="2">
      <t>チュウ</t>
    </rPh>
    <rPh sb="2" eb="4">
      <t>コウセイ</t>
    </rPh>
    <phoneticPr fontId="2"/>
  </si>
  <si>
    <t>ー</t>
    <phoneticPr fontId="2"/>
  </si>
  <si>
    <t>〇</t>
    <phoneticPr fontId="2"/>
  </si>
  <si>
    <t>〇（どちらか1種目）</t>
    <rPh sb="7" eb="9">
      <t>シュモク</t>
    </rPh>
    <phoneticPr fontId="2"/>
  </si>
  <si>
    <t>連絡責任者e-mailに記載のアドレスへ大会関連の情報を発信する可能性がありますので必ず記載ください。
選手、保護者、指導者の皆さんに多くの情報を提供させて頂くため、登録していただきました個人情報の使用目的はスキー大会等を円滑に運営するために利用いたします。
氏名、性別、所属クラブについては、リザルトに記載し、川崎スキー協会のＨＰで公開いたします。上記以外の目的には一切使用せず、外部への情報提供については一切行いません。</t>
    <rPh sb="0" eb="2">
      <t>レンラク</t>
    </rPh>
    <rPh sb="2" eb="5">
      <t>セキニンシャ</t>
    </rPh>
    <rPh sb="12" eb="14">
      <t>キサイ</t>
    </rPh>
    <rPh sb="20" eb="22">
      <t>タイカイ</t>
    </rPh>
    <rPh sb="22" eb="24">
      <t>カンレン</t>
    </rPh>
    <rPh sb="25" eb="27">
      <t>ジョウホウ</t>
    </rPh>
    <rPh sb="28" eb="30">
      <t>ハッシン</t>
    </rPh>
    <rPh sb="32" eb="35">
      <t>カノウセイ</t>
    </rPh>
    <rPh sb="42" eb="43">
      <t>カナラ</t>
    </rPh>
    <rPh sb="44" eb="46">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</si>
</sst>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411]#,##0"/>
    <numFmt numFmtId="177" formatCode="#,##0_ &quot;円&quot;"/>
  </numFmts>
  <fonts count="17" x14ac:knownFonts="1">
    <font>
      <sz val="11"/>
      <color theme="1"/>
      <name val="游ゴシック"/>
      <family val="2"/>
      <charset val="128"/>
      <scheme val="minor"/>
    </font>
    <font>
      <b/>
      <sz val="11"/>
      <color rgb="FF000000"/>
      <name val="Meiryo UI"/>
      <family val="3"/>
      <charset val="128"/>
    </font>
    <font>
      <sz val="6"/>
      <name val="游ゴシック"/>
      <family val="2"/>
      <charset val="128"/>
      <scheme val="minor"/>
    </font>
    <font>
      <sz val="11"/>
      <color rgb="FF000000"/>
      <name val="Meiryo UI"/>
      <family val="3"/>
      <charset val="128"/>
    </font>
    <font>
      <sz val="6"/>
      <name val="ＭＳ Ｐゴシック"/>
      <family val="3"/>
      <charset val="128"/>
    </font>
    <font>
      <sz val="11"/>
      <color theme="1"/>
      <name val="Meiryo UI"/>
      <family val="3"/>
      <charset val="128"/>
    </font>
    <font>
      <sz val="10"/>
      <color rgb="FF000000"/>
      <name val="Times New Roman"/>
      <family val="1"/>
    </font>
    <font>
      <b/>
      <sz val="11"/>
      <name val="Meiryo UI"/>
      <family val="3"/>
      <charset val="128"/>
    </font>
    <font>
      <sz val="11"/>
      <name val="Meiryo UI"/>
      <family val="3"/>
      <charset val="128"/>
    </font>
    <font>
      <b/>
      <sz val="11"/>
      <color theme="1"/>
      <name val="Meiryo UI"/>
      <family val="3"/>
      <charset val="128"/>
    </font>
    <font>
      <sz val="14"/>
      <color theme="1"/>
      <name val="Meiryo UI"/>
      <family val="3"/>
      <charset val="128"/>
    </font>
    <font>
      <b/>
      <sz val="11"/>
      <color theme="0"/>
      <name val="Meiryo UI"/>
      <family val="3"/>
      <charset val="128"/>
    </font>
    <font>
      <sz val="11"/>
      <color theme="0"/>
      <name val="Meiryo UI"/>
      <family val="3"/>
      <charset val="128"/>
    </font>
    <font>
      <b/>
      <sz val="14"/>
      <color theme="1"/>
      <name val="Meiryo UI"/>
      <family val="3"/>
      <charset val="128"/>
    </font>
    <font>
      <sz val="20"/>
      <color theme="1"/>
      <name val="Meiryo UI"/>
      <family val="3"/>
      <charset val="128"/>
    </font>
    <font>
      <sz val="11"/>
      <color theme="1"/>
      <name val="Microsoft YaHei"/>
      <family val="2"/>
      <charset val="134"/>
    </font>
    <font>
      <b/>
      <sz val="11"/>
      <color theme="1"/>
      <name val="游ゴシック"/>
      <family val="3"/>
      <charset val="128"/>
      <scheme val="minor"/>
    </font>
  </fonts>
  <fills count="8">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theme="9" tint="-0.499984740745262"/>
        <bgColor indexed="64"/>
      </patternFill>
    </fill>
    <fill>
      <patternFill patternType="solid">
        <fgColor rgb="FF92D050"/>
        <bgColor indexed="64"/>
      </patternFill>
    </fill>
    <fill>
      <patternFill patternType="solid">
        <fgColor rgb="FFFF0000"/>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alignment vertical="center"/>
    </xf>
    <xf numFmtId="0" fontId="6" fillId="0" borderId="0"/>
  </cellStyleXfs>
  <cellXfs count="46">
    <xf numFmtId="0" fontId="0" fillId="0" borderId="0" xfId="0">
      <alignment vertical="center"/>
    </xf>
    <xf numFmtId="0" fontId="3" fillId="0" borderId="0" xfId="0" applyFont="1" applyAlignment="1">
      <alignment horizontal="left" vertical="top"/>
    </xf>
    <xf numFmtId="0" fontId="1" fillId="3" borderId="0" xfId="0" applyFont="1" applyFill="1" applyAlignment="1">
      <alignment horizontal="left" vertical="top"/>
    </xf>
    <xf numFmtId="0" fontId="5" fillId="0" borderId="0" xfId="0" applyFont="1">
      <alignment vertical="center"/>
    </xf>
    <xf numFmtId="0" fontId="7" fillId="2" borderId="0" xfId="1" applyFont="1" applyFill="1" applyAlignment="1">
      <alignment horizontal="left" vertical="top"/>
    </xf>
    <xf numFmtId="0" fontId="3" fillId="0" borderId="0" xfId="1" applyFont="1" applyAlignment="1">
      <alignment horizontal="left" vertical="top"/>
    </xf>
    <xf numFmtId="0" fontId="8" fillId="0" borderId="0" xfId="1" applyFont="1" applyAlignment="1">
      <alignment horizontal="left" vertical="top"/>
    </xf>
    <xf numFmtId="1" fontId="8" fillId="0" borderId="0" xfId="1" applyNumberFormat="1" applyFont="1" applyAlignment="1">
      <alignment horizontal="left" vertical="top" shrinkToFit="1"/>
    </xf>
    <xf numFmtId="0" fontId="10" fillId="0" borderId="0" xfId="0" applyFont="1">
      <alignment vertical="center"/>
    </xf>
    <xf numFmtId="176" fontId="5" fillId="0" borderId="0" xfId="0" applyNumberFormat="1" applyFont="1">
      <alignment vertical="center"/>
    </xf>
    <xf numFmtId="0" fontId="9" fillId="2" borderId="0" xfId="0" applyFont="1" applyFill="1">
      <alignment vertical="center"/>
    </xf>
    <xf numFmtId="14" fontId="5" fillId="0" borderId="0" xfId="0" applyNumberFormat="1" applyFont="1">
      <alignment vertical="center"/>
    </xf>
    <xf numFmtId="0" fontId="9" fillId="3" borderId="0" xfId="0" applyFont="1" applyFill="1">
      <alignment vertical="center"/>
    </xf>
    <xf numFmtId="14" fontId="5" fillId="0" borderId="0" xfId="0" applyNumberFormat="1" applyFont="1" applyFill="1">
      <alignment vertical="center"/>
    </xf>
    <xf numFmtId="0" fontId="5" fillId="0" borderId="0" xfId="0" applyFont="1" applyFill="1">
      <alignment vertical="center"/>
    </xf>
    <xf numFmtId="0" fontId="9" fillId="5" borderId="0" xfId="0" applyFont="1" applyFill="1">
      <alignment vertical="center"/>
    </xf>
    <xf numFmtId="14" fontId="11" fillId="6" borderId="0" xfId="0" applyNumberFormat="1" applyFont="1" applyFill="1">
      <alignment vertical="center"/>
    </xf>
    <xf numFmtId="0" fontId="9" fillId="2" borderId="1" xfId="0" applyFont="1" applyFill="1" applyBorder="1">
      <alignment vertical="center"/>
    </xf>
    <xf numFmtId="14" fontId="9" fillId="2" borderId="1" xfId="0" applyNumberFormat="1" applyFont="1" applyFill="1" applyBorder="1">
      <alignment vertical="center"/>
    </xf>
    <xf numFmtId="176" fontId="9" fillId="2" borderId="1" xfId="0" applyNumberFormat="1" applyFont="1" applyFill="1" applyBorder="1">
      <alignment vertical="center"/>
    </xf>
    <xf numFmtId="0" fontId="11" fillId="4" borderId="0" xfId="0" applyFont="1" applyFill="1" applyAlignment="1">
      <alignment horizontal="center" vertical="center"/>
    </xf>
    <xf numFmtId="0" fontId="12" fillId="0" borderId="0" xfId="0" applyFont="1">
      <alignment vertical="center"/>
    </xf>
    <xf numFmtId="0" fontId="9" fillId="2" borderId="1" xfId="0" applyFont="1" applyFill="1" applyBorder="1" applyAlignment="1">
      <alignment horizontal="center" vertical="center"/>
    </xf>
    <xf numFmtId="0" fontId="9" fillId="0" borderId="0" xfId="0" applyFont="1" applyFill="1">
      <alignment vertical="center"/>
    </xf>
    <xf numFmtId="0" fontId="9" fillId="0" borderId="1" xfId="0" applyFont="1" applyBorder="1" applyProtection="1">
      <alignment vertical="center"/>
      <protection locked="0"/>
    </xf>
    <xf numFmtId="0" fontId="9" fillId="0" borderId="1" xfId="0" applyFont="1" applyBorder="1" applyAlignment="1" applyProtection="1">
      <alignment horizontal="center" vertical="center"/>
      <protection locked="0"/>
    </xf>
    <xf numFmtId="14" fontId="9" fillId="0" borderId="1" xfId="0" applyNumberFormat="1" applyFont="1" applyBorder="1" applyProtection="1">
      <alignment vertical="center"/>
      <protection locked="0"/>
    </xf>
    <xf numFmtId="0" fontId="0" fillId="0" borderId="0" xfId="0" applyAlignment="1">
      <alignment horizontal="center" vertical="center"/>
    </xf>
    <xf numFmtId="0" fontId="0" fillId="0" borderId="1" xfId="0" applyBorder="1" applyAlignment="1">
      <alignment horizontal="center" vertical="center"/>
    </xf>
    <xf numFmtId="0" fontId="15" fillId="0" borderId="1" xfId="0" applyFont="1" applyBorder="1" applyAlignment="1">
      <alignment horizontal="center" vertical="center"/>
    </xf>
    <xf numFmtId="0" fontId="16" fillId="7" borderId="1" xfId="0" applyFont="1" applyFill="1" applyBorder="1" applyAlignment="1">
      <alignment horizontal="center" vertical="center"/>
    </xf>
    <xf numFmtId="177" fontId="0" fillId="0" borderId="1" xfId="0" applyNumberFormat="1" applyBorder="1" applyAlignment="1">
      <alignment horizontal="center" vertical="center"/>
    </xf>
    <xf numFmtId="0" fontId="5" fillId="0" borderId="5" xfId="0" applyFont="1" applyFill="1" applyBorder="1" applyAlignment="1">
      <alignment horizontal="left" vertical="center" wrapText="1"/>
    </xf>
    <xf numFmtId="0" fontId="5" fillId="0" borderId="5" xfId="0" applyFont="1" applyFill="1" applyBorder="1" applyAlignment="1">
      <alignment horizontal="left" vertical="center"/>
    </xf>
    <xf numFmtId="0" fontId="14" fillId="0" borderId="0" xfId="0" applyFont="1" applyAlignment="1">
      <alignment horizontal="center" vertical="center"/>
    </xf>
    <xf numFmtId="176" fontId="13" fillId="7" borderId="2" xfId="0" applyNumberFormat="1" applyFont="1" applyFill="1" applyBorder="1" applyAlignment="1">
      <alignment horizontal="right" vertical="center"/>
    </xf>
    <xf numFmtId="176" fontId="13" fillId="7" borderId="3" xfId="0" applyNumberFormat="1" applyFont="1" applyFill="1" applyBorder="1" applyAlignment="1">
      <alignment horizontal="right" vertical="center"/>
    </xf>
    <xf numFmtId="176" fontId="13" fillId="7" borderId="4" xfId="0" applyNumberFormat="1" applyFont="1" applyFill="1" applyBorder="1" applyAlignment="1">
      <alignment horizontal="right"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13" fillId="0" borderId="0" xfId="0" applyFont="1" applyAlignment="1">
      <alignment horizontal="center" vertical="center"/>
    </xf>
    <xf numFmtId="0" fontId="13" fillId="0" borderId="0" xfId="0" applyFont="1" applyFill="1" applyAlignment="1">
      <alignment horizontal="center" vertical="center"/>
    </xf>
  </cellXfs>
  <cellStyles count="2">
    <cellStyle name="標準" xfId="0" builtinId="0"/>
    <cellStyle name="標準 2" xfId="1" xr:uid="{4FDEC899-DA0C-4063-8DE3-22007A4CCA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906F-EE0B-46D2-B28B-F15ABDB6BF47}">
  <sheetPr codeName="Sheet1">
    <pageSetUpPr fitToPage="1"/>
  </sheetPr>
  <dimension ref="A1:L41"/>
  <sheetViews>
    <sheetView tabSelected="1" view="pageBreakPreview" zoomScaleNormal="100" zoomScaleSheetLayoutView="100" workbookViewId="0">
      <selection activeCell="A8" sqref="A8:L8"/>
    </sheetView>
  </sheetViews>
  <sheetFormatPr defaultRowHeight="15" x14ac:dyDescent="0.45"/>
  <cols>
    <col min="1" max="1" width="4.3984375" style="3" bestFit="1" customWidth="1"/>
    <col min="2" max="2" width="23.5" style="3" customWidth="1"/>
    <col min="3" max="3" width="15.796875" style="3" bestFit="1" customWidth="1"/>
    <col min="4" max="4" width="13.296875" style="3" bestFit="1" customWidth="1"/>
    <col min="5" max="5" width="13.69921875" style="3" customWidth="1"/>
    <col min="6" max="6" width="15.69921875" style="3" customWidth="1"/>
    <col min="7" max="7" width="6.09765625" style="3" bestFit="1" customWidth="1"/>
    <col min="8" max="8" width="17.19921875" style="3" customWidth="1"/>
    <col min="9" max="9" width="5.19921875" style="3" bestFit="1" customWidth="1"/>
    <col min="10" max="10" width="7.09765625" style="3" bestFit="1" customWidth="1"/>
    <col min="11" max="11" width="5.19921875" style="3" bestFit="1" customWidth="1"/>
    <col min="12" max="12" width="10.3984375" style="3" bestFit="1" customWidth="1"/>
    <col min="13" max="16384" width="8.796875" style="3"/>
  </cols>
  <sheetData>
    <row r="1" spans="1:12" ht="27" x14ac:dyDescent="0.45">
      <c r="A1" s="34" t="s">
        <v>94</v>
      </c>
      <c r="B1" s="34"/>
      <c r="C1" s="34"/>
      <c r="D1" s="34"/>
      <c r="E1" s="34"/>
      <c r="F1" s="34"/>
      <c r="G1" s="34"/>
      <c r="H1" s="34"/>
      <c r="I1" s="34"/>
      <c r="J1" s="34"/>
      <c r="K1" s="34"/>
      <c r="L1" s="34"/>
    </row>
    <row r="2" spans="1:12" s="8" customFormat="1" ht="18.600000000000001" x14ac:dyDescent="0.45">
      <c r="A2" s="38" t="s">
        <v>40</v>
      </c>
      <c r="B2" s="39"/>
      <c r="C2" s="40"/>
      <c r="D2" s="41"/>
      <c r="E2" s="41"/>
      <c r="F2" s="41"/>
      <c r="G2" s="41"/>
      <c r="H2" s="41"/>
      <c r="I2" s="41"/>
      <c r="J2" s="41"/>
      <c r="K2" s="41"/>
      <c r="L2" s="42"/>
    </row>
    <row r="3" spans="1:12" s="8" customFormat="1" ht="18.600000000000001" x14ac:dyDescent="0.45">
      <c r="A3" s="38" t="s">
        <v>41</v>
      </c>
      <c r="B3" s="39"/>
      <c r="C3" s="40"/>
      <c r="D3" s="41"/>
      <c r="E3" s="41"/>
      <c r="F3" s="41"/>
      <c r="G3" s="41"/>
      <c r="H3" s="41"/>
      <c r="I3" s="41"/>
      <c r="J3" s="41"/>
      <c r="K3" s="41"/>
      <c r="L3" s="42"/>
    </row>
    <row r="4" spans="1:12" s="8" customFormat="1" ht="18.600000000000001" x14ac:dyDescent="0.45">
      <c r="A4" s="38" t="s">
        <v>42</v>
      </c>
      <c r="B4" s="39"/>
      <c r="C4" s="40"/>
      <c r="D4" s="41"/>
      <c r="E4" s="41"/>
      <c r="F4" s="41"/>
      <c r="G4" s="41"/>
      <c r="H4" s="41"/>
      <c r="I4" s="41"/>
      <c r="J4" s="41"/>
      <c r="K4" s="41"/>
      <c r="L4" s="42"/>
    </row>
    <row r="5" spans="1:12" s="8" customFormat="1" ht="18.600000000000001" x14ac:dyDescent="0.45">
      <c r="A5" s="38" t="s">
        <v>43</v>
      </c>
      <c r="B5" s="39"/>
      <c r="C5" s="40"/>
      <c r="D5" s="41"/>
      <c r="E5" s="41"/>
      <c r="F5" s="41"/>
      <c r="G5" s="41"/>
      <c r="H5" s="41"/>
      <c r="I5" s="41"/>
      <c r="J5" s="41"/>
      <c r="K5" s="41"/>
      <c r="L5" s="42"/>
    </row>
    <row r="6" spans="1:12" s="8" customFormat="1" ht="18.600000000000001" x14ac:dyDescent="0.45">
      <c r="A6" s="38" t="s">
        <v>44</v>
      </c>
      <c r="B6" s="39"/>
      <c r="C6" s="40"/>
      <c r="D6" s="41"/>
      <c r="E6" s="41"/>
      <c r="F6" s="41"/>
      <c r="G6" s="41"/>
      <c r="H6" s="41"/>
      <c r="I6" s="41"/>
      <c r="J6" s="41"/>
      <c r="K6" s="41"/>
      <c r="L6" s="42"/>
    </row>
    <row r="7" spans="1:12" s="8" customFormat="1" ht="18.600000000000001" x14ac:dyDescent="0.45">
      <c r="A7" s="38" t="s">
        <v>81</v>
      </c>
      <c r="B7" s="39"/>
      <c r="C7" s="35">
        <f>SUM(L12:L41)</f>
        <v>0</v>
      </c>
      <c r="D7" s="36"/>
      <c r="E7" s="36"/>
      <c r="F7" s="36"/>
      <c r="G7" s="36"/>
      <c r="H7" s="36"/>
      <c r="I7" s="36"/>
      <c r="J7" s="36"/>
      <c r="K7" s="36"/>
      <c r="L7" s="37"/>
    </row>
    <row r="8" spans="1:12" s="8" customFormat="1" ht="61.8" customHeight="1" x14ac:dyDescent="0.45">
      <c r="A8" s="32" t="s">
        <v>141</v>
      </c>
      <c r="B8" s="33"/>
      <c r="C8" s="33"/>
      <c r="D8" s="33"/>
      <c r="E8" s="33"/>
      <c r="F8" s="33"/>
      <c r="G8" s="33"/>
      <c r="H8" s="33"/>
      <c r="I8" s="33"/>
      <c r="J8" s="33"/>
      <c r="K8" s="33"/>
      <c r="L8" s="33"/>
    </row>
    <row r="9" spans="1:12" x14ac:dyDescent="0.45">
      <c r="I9" s="21" t="s">
        <v>91</v>
      </c>
      <c r="J9" s="21" t="s">
        <v>91</v>
      </c>
      <c r="K9" s="21" t="s">
        <v>33</v>
      </c>
    </row>
    <row r="10" spans="1:12" x14ac:dyDescent="0.45">
      <c r="A10" s="20" t="s">
        <v>39</v>
      </c>
      <c r="B10" s="20" t="s">
        <v>89</v>
      </c>
      <c r="C10" s="20" t="s">
        <v>78</v>
      </c>
      <c r="D10" s="20" t="s">
        <v>79</v>
      </c>
      <c r="E10" s="20" t="s">
        <v>34</v>
      </c>
      <c r="F10" s="20" t="s">
        <v>35</v>
      </c>
      <c r="G10" s="20" t="s">
        <v>31</v>
      </c>
      <c r="H10" s="20" t="s">
        <v>36</v>
      </c>
      <c r="I10" s="20" t="s">
        <v>37</v>
      </c>
      <c r="J10" s="20" t="s">
        <v>38</v>
      </c>
      <c r="K10" s="20" t="s">
        <v>33</v>
      </c>
      <c r="L10" s="20" t="s">
        <v>45</v>
      </c>
    </row>
    <row r="11" spans="1:12" x14ac:dyDescent="0.45">
      <c r="A11" s="22" t="s">
        <v>80</v>
      </c>
      <c r="B11" s="17" t="s">
        <v>90</v>
      </c>
      <c r="C11" s="22" t="str" cm="1">
        <f t="array" ref="C11">IF(OR($C$2="",$E11="",$F11="",$G11="",$H11="",AND($I11="",$J11="")),"",IFERROR(INDEX(クラス・参加費設定計算!$E$3:$E$28,MATCH(1,(クラス・参加費設定計算!$A$3:$A$28&lt;=$H11)*(クラス・参加費設定計算!$B$3:$B$28&gt;=$H11)*(クラス・参加費設定計算!$C$3:$C$28&gt;=$J$9)*(クラス・参加費設定計算!$D$3:$D$28&gt;=$G11),0),1),""))</f>
        <v/>
      </c>
      <c r="D11" s="22" t="str" cm="1">
        <f t="array" ref="D11">IF(OR($C$2="",$E11="",$F11="",$G11="",$H11="",$K11=""),"",IFERROR(INDEX(クラス・参加費設定計算!$E$3:$E$28,MATCH(1,(クラス・参加費設定計算!$A$3:$A$28&lt;=$H11)*(クラス・参加費設定計算!$B$3:$B$28&gt;=$H11)*(クラス・参加費設定計算!$C$3:$C$28&gt;=$K$9)*(クラス・参加費設定計算!$D$3:$D$28&gt;=$G11),0),1),""))</f>
        <v/>
      </c>
      <c r="E11" s="17" t="s">
        <v>86</v>
      </c>
      <c r="F11" s="17" t="s">
        <v>87</v>
      </c>
      <c r="G11" s="22" t="s">
        <v>88</v>
      </c>
      <c r="H11" s="18">
        <v>30234</v>
      </c>
      <c r="I11" s="22">
        <v>1</v>
      </c>
      <c r="J11" s="22">
        <v>1</v>
      </c>
      <c r="K11" s="22">
        <v>1</v>
      </c>
      <c r="L11" s="19" cm="1">
        <f t="array" ref="L11">IFERROR(INDEX(クラス・参加費設定計算!$R$3:$R$17,MATCH(1,(クラス・参加費設定計算!$L$3:$L$28&lt;=$H11)*(クラス・参加費設定計算!$M$3:$M$28&gt;=$H11)*(クラス・参加費設定計算!$O$3:$O$18=$I11)*(クラス・参加費設定計算!$P$3:$P$18=$J11)*(クラス・参加費設定計算!$Q$3:$Q$18=$K11),0),1),"")</f>
        <v>8000</v>
      </c>
    </row>
    <row r="12" spans="1:12" x14ac:dyDescent="0.45">
      <c r="A12" s="17">
        <v>1</v>
      </c>
      <c r="B12" s="17" t="str">
        <f>IF(OR($C$2="",$E12="",$F12="",$G12="",$H12=""),"",$C$2)</f>
        <v/>
      </c>
      <c r="C12" s="22" t="str" cm="1">
        <f t="array" ref="C12">IF(OR($C$2="",$E12="",$F12="",$G12="",$H12="",AND($I12="",$J12="")),"",IFERROR(INDEX(クラス・参加費設定計算!$E$3:$E$28,MATCH(1,(クラス・参加費設定計算!$A$3:$A$28&lt;=$H12)*(クラス・参加費設定計算!$B$3:$B$28&gt;=$H12)*(クラス・参加費設定計算!$C$3:$C$28&gt;=$J$9)*(クラス・参加費設定計算!$D$3:$D$28&gt;=$G12),0),1),""))</f>
        <v/>
      </c>
      <c r="D12" s="22" t="str" cm="1">
        <f t="array" ref="D12">IF(OR($C$2="",$E12="",$F12="",$G12="",$H12="",$K12=""),"",IFERROR(INDEX(クラス・参加費設定計算!$E$3:$E$28,MATCH(1,(クラス・参加費設定計算!$A$3:$A$28&lt;=$H12)*(クラス・参加費設定計算!$B$3:$B$28&gt;=$H12)*(クラス・参加費設定計算!$C$3:$C$28&gt;=$K$9)*(クラス・参加費設定計算!$D$3:$D$28&gt;=$G12),0),1),""))</f>
        <v/>
      </c>
      <c r="E12" s="24"/>
      <c r="F12" s="24"/>
      <c r="G12" s="25"/>
      <c r="H12" s="26"/>
      <c r="I12" s="25"/>
      <c r="J12" s="25"/>
      <c r="K12" s="25"/>
      <c r="L12" s="19" t="str" cm="1">
        <f t="array" ref="L12">IFERROR(INDEX(クラス・参加費設定計算!$R$3:$R$17,MATCH(1,(クラス・参加費設定計算!$L$3:$L$28&lt;=$H12)*(クラス・参加費設定計算!$M$3:$M$28&gt;=$H12)*(クラス・参加費設定計算!$O$3:$O$17=$I12)*(クラス・参加費設定計算!$P$3:$P$17=$J12)*(クラス・参加費設定計算!$Q$3:$Q$17=$K12),0),1),"")</f>
        <v/>
      </c>
    </row>
    <row r="13" spans="1:12" x14ac:dyDescent="0.45">
      <c r="A13" s="17">
        <v>2</v>
      </c>
      <c r="B13" s="17" t="str">
        <f t="shared" ref="B13:B41" si="0">IF(OR($C$2="",$E13="",$F13="",$G13="",$H13=""),"",$C$2)</f>
        <v/>
      </c>
      <c r="C13" s="22" t="str" cm="1">
        <f t="array" ref="C13">IF(OR($C$2="",$E13="",$F13="",$G13="",$H13="",AND($I13="",$J13="")),"",IFERROR(INDEX(クラス・参加費設定計算!$E$3:$E$28,MATCH(1,(クラス・参加費設定計算!$A$3:$A$28&lt;=$H13)*(クラス・参加費設定計算!$B$3:$B$28&gt;=$H13)*(クラス・参加費設定計算!$C$3:$C$28&gt;=$J$9)*(クラス・参加費設定計算!$D$3:$D$28&gt;=$G13),0),1),""))</f>
        <v/>
      </c>
      <c r="D13" s="22" t="str" cm="1">
        <f t="array" ref="D13">IF(OR($C$2="",$E13="",$F13="",$G13="",$H13="",$K13=""),"",IFERROR(INDEX(クラス・参加費設定計算!$E$3:$E$28,MATCH(1,(クラス・参加費設定計算!$A$3:$A$28&lt;=$H13)*(クラス・参加費設定計算!$B$3:$B$28&gt;=$H13)*(クラス・参加費設定計算!$C$3:$C$28&gt;=$K$9)*(クラス・参加費設定計算!$D$3:$D$28&gt;=$G13),0),1),""))</f>
        <v/>
      </c>
      <c r="E13" s="24"/>
      <c r="F13" s="24"/>
      <c r="G13" s="25"/>
      <c r="H13" s="26"/>
      <c r="I13" s="25"/>
      <c r="J13" s="25"/>
      <c r="K13" s="25"/>
      <c r="L13" s="19" t="str" cm="1">
        <f t="array" ref="L13">IFERROR(INDEX(クラス・参加費設定計算!$R$3:$R$17,MATCH(1,(クラス・参加費設定計算!$L$3:$L$28&lt;=$H13)*(クラス・参加費設定計算!$M$3:$M$28&gt;=$H13)*(クラス・参加費設定計算!$O$3:$O$17=$I13)*(クラス・参加費設定計算!$P$3:$P$17=$J13)*(クラス・参加費設定計算!$Q$3:$Q$17=$K13),0),1),"")</f>
        <v/>
      </c>
    </row>
    <row r="14" spans="1:12" x14ac:dyDescent="0.45">
      <c r="A14" s="17">
        <v>3</v>
      </c>
      <c r="B14" s="17" t="str">
        <f t="shared" si="0"/>
        <v/>
      </c>
      <c r="C14" s="22" t="str" cm="1">
        <f t="array" ref="C14">IF(OR($C$2="",$E14="",$F14="",$G14="",$H14="",AND($I14="",$J14="")),"",IFERROR(INDEX(クラス・参加費設定計算!$E$3:$E$28,MATCH(1,(クラス・参加費設定計算!$A$3:$A$28&lt;=$H14)*(クラス・参加費設定計算!$B$3:$B$28&gt;=$H14)*(クラス・参加費設定計算!$C$3:$C$28&gt;=$J$9)*(クラス・参加費設定計算!$D$3:$D$28&gt;=$G14),0),1),""))</f>
        <v/>
      </c>
      <c r="D14" s="22" t="str" cm="1">
        <f t="array" ref="D14">IF(OR($C$2="",$E14="",$F14="",$G14="",$H14="",$K14=""),"",IFERROR(INDEX(クラス・参加費設定計算!$E$3:$E$28,MATCH(1,(クラス・参加費設定計算!$A$3:$A$28&lt;=$H14)*(クラス・参加費設定計算!$B$3:$B$28&gt;=$H14)*(クラス・参加費設定計算!$C$3:$C$28&gt;=$K$9)*(クラス・参加費設定計算!$D$3:$D$28&gt;=$G14),0),1),""))</f>
        <v/>
      </c>
      <c r="E14" s="24"/>
      <c r="F14" s="24"/>
      <c r="G14" s="25"/>
      <c r="H14" s="24"/>
      <c r="I14" s="25"/>
      <c r="J14" s="25"/>
      <c r="K14" s="25"/>
      <c r="L14" s="19" t="str" cm="1">
        <f t="array" ref="L14">IFERROR(INDEX(クラス・参加費設定計算!$R$3:$R$17,MATCH(1,(クラス・参加費設定計算!$L$3:$L$28&lt;=$H14)*(クラス・参加費設定計算!$M$3:$M$28&gt;=$H14)*(クラス・参加費設定計算!$O$3:$O$17=$I14)*(クラス・参加費設定計算!$P$3:$P$17=$J14)*(クラス・参加費設定計算!$Q$3:$Q$17=$K14),0),1),"")</f>
        <v/>
      </c>
    </row>
    <row r="15" spans="1:12" x14ac:dyDescent="0.45">
      <c r="A15" s="17">
        <v>4</v>
      </c>
      <c r="B15" s="17" t="str">
        <f t="shared" si="0"/>
        <v/>
      </c>
      <c r="C15" s="22" t="str" cm="1">
        <f t="array" ref="C15">IF(OR($C$2="",$E15="",$F15="",$G15="",$H15="",AND($I15="",$J15="")),"",IFERROR(INDEX(クラス・参加費設定計算!$E$3:$E$28,MATCH(1,(クラス・参加費設定計算!$A$3:$A$28&lt;=$H15)*(クラス・参加費設定計算!$B$3:$B$28&gt;=$H15)*(クラス・参加費設定計算!$C$3:$C$28&gt;=$J$9)*(クラス・参加費設定計算!$D$3:$D$28&gt;=$G15),0),1),""))</f>
        <v/>
      </c>
      <c r="D15" s="22" t="str" cm="1">
        <f t="array" ref="D15">IF(OR($C$2="",$E15="",$F15="",$G15="",$H15="",$K15=""),"",IFERROR(INDEX(クラス・参加費設定計算!$E$3:$E$28,MATCH(1,(クラス・参加費設定計算!$A$3:$A$28&lt;=$H15)*(クラス・参加費設定計算!$B$3:$B$28&gt;=$H15)*(クラス・参加費設定計算!$C$3:$C$28&gt;=$K$9)*(クラス・参加費設定計算!$D$3:$D$28&gt;=$G15),0),1),""))</f>
        <v/>
      </c>
      <c r="E15" s="24"/>
      <c r="F15" s="24"/>
      <c r="G15" s="25"/>
      <c r="H15" s="24"/>
      <c r="I15" s="25"/>
      <c r="J15" s="25"/>
      <c r="K15" s="25"/>
      <c r="L15" s="19" t="str" cm="1">
        <f t="array" ref="L15">IFERROR(INDEX(クラス・参加費設定計算!$R$3:$R$17,MATCH(1,(クラス・参加費設定計算!$L$3:$L$28&lt;=$H15)*(クラス・参加費設定計算!$M$3:$M$28&gt;=$H15)*(クラス・参加費設定計算!$O$3:$O$17=$I15)*(クラス・参加費設定計算!$P$3:$P$17=$J15)*(クラス・参加費設定計算!$Q$3:$Q$17=$K15),0),1),"")</f>
        <v/>
      </c>
    </row>
    <row r="16" spans="1:12" x14ac:dyDescent="0.45">
      <c r="A16" s="17">
        <v>5</v>
      </c>
      <c r="B16" s="17" t="str">
        <f t="shared" si="0"/>
        <v/>
      </c>
      <c r="C16" s="22" t="str" cm="1">
        <f t="array" ref="C16">IF(OR($C$2="",$E16="",$F16="",$G16="",$H16="",AND($I16="",$J16="")),"",IFERROR(INDEX(クラス・参加費設定計算!$E$3:$E$28,MATCH(1,(クラス・参加費設定計算!$A$3:$A$28&lt;=$H16)*(クラス・参加費設定計算!$B$3:$B$28&gt;=$H16)*(クラス・参加費設定計算!$C$3:$C$28&gt;=$J$9)*(クラス・参加費設定計算!$D$3:$D$28&gt;=$G16),0),1),""))</f>
        <v/>
      </c>
      <c r="D16" s="22" t="str" cm="1">
        <f t="array" ref="D16">IF(OR($C$2="",$E16="",$F16="",$G16="",$H16="",$K16=""),"",IFERROR(INDEX(クラス・参加費設定計算!$E$3:$E$28,MATCH(1,(クラス・参加費設定計算!$A$3:$A$28&lt;=$H16)*(クラス・参加費設定計算!$B$3:$B$28&gt;=$H16)*(クラス・参加費設定計算!$C$3:$C$28&gt;=$K$9)*(クラス・参加費設定計算!$D$3:$D$28&gt;=$G16),0),1),""))</f>
        <v/>
      </c>
      <c r="E16" s="24"/>
      <c r="F16" s="24"/>
      <c r="G16" s="25"/>
      <c r="H16" s="24"/>
      <c r="I16" s="25"/>
      <c r="J16" s="25"/>
      <c r="K16" s="25"/>
      <c r="L16" s="19" t="str" cm="1">
        <f t="array" ref="L16">IFERROR(INDEX(クラス・参加費設定計算!$R$3:$R$17,MATCH(1,(クラス・参加費設定計算!$L$3:$L$28&lt;=$H16)*(クラス・参加費設定計算!$M$3:$M$28&gt;=$H16)*(クラス・参加費設定計算!$O$3:$O$17=$I16)*(クラス・参加費設定計算!$P$3:$P$17=$J16)*(クラス・参加費設定計算!$Q$3:$Q$17=$K16),0),1),"")</f>
        <v/>
      </c>
    </row>
    <row r="17" spans="1:12" x14ac:dyDescent="0.45">
      <c r="A17" s="17">
        <v>6</v>
      </c>
      <c r="B17" s="17" t="str">
        <f t="shared" si="0"/>
        <v/>
      </c>
      <c r="C17" s="22" t="str" cm="1">
        <f t="array" ref="C17">IF(OR($C$2="",$E17="",$F17="",$G17="",$H17="",AND($I17="",$J17="")),"",IFERROR(INDEX(クラス・参加費設定計算!$E$3:$E$28,MATCH(1,(クラス・参加費設定計算!$A$3:$A$28&lt;=$H17)*(クラス・参加費設定計算!$B$3:$B$28&gt;=$H17)*(クラス・参加費設定計算!$C$3:$C$28&gt;=$J$9)*(クラス・参加費設定計算!$D$3:$D$28&gt;=$G17),0),1),""))</f>
        <v/>
      </c>
      <c r="D17" s="22" t="str" cm="1">
        <f t="array" ref="D17">IF(OR($C$2="",$E17="",$F17="",$G17="",$H17="",$K17=""),"",IFERROR(INDEX(クラス・参加費設定計算!$E$3:$E$28,MATCH(1,(クラス・参加費設定計算!$A$3:$A$28&lt;=$H17)*(クラス・参加費設定計算!$B$3:$B$28&gt;=$H17)*(クラス・参加費設定計算!$C$3:$C$28&gt;=$K$9)*(クラス・参加費設定計算!$D$3:$D$28&gt;=$G17),0),1),""))</f>
        <v/>
      </c>
      <c r="E17" s="24"/>
      <c r="F17" s="24"/>
      <c r="G17" s="25"/>
      <c r="H17" s="24"/>
      <c r="I17" s="25"/>
      <c r="J17" s="25"/>
      <c r="K17" s="25"/>
      <c r="L17" s="19" t="str" cm="1">
        <f t="array" ref="L17">IFERROR(INDEX(クラス・参加費設定計算!$R$3:$R$17,MATCH(1,(クラス・参加費設定計算!$L$3:$L$28&lt;=$H17)*(クラス・参加費設定計算!$M$3:$M$28&gt;=$H17)*(クラス・参加費設定計算!$O$3:$O$17=$I17)*(クラス・参加費設定計算!$P$3:$P$17=$J17)*(クラス・参加費設定計算!$Q$3:$Q$17=$K17),0),1),"")</f>
        <v/>
      </c>
    </row>
    <row r="18" spans="1:12" x14ac:dyDescent="0.45">
      <c r="A18" s="17">
        <v>7</v>
      </c>
      <c r="B18" s="17" t="str">
        <f t="shared" si="0"/>
        <v/>
      </c>
      <c r="C18" s="22" t="str" cm="1">
        <f t="array" ref="C18">IF(OR($C$2="",$E18="",$F18="",$G18="",$H18="",AND($I18="",$J18="")),"",IFERROR(INDEX(クラス・参加費設定計算!$E$3:$E$28,MATCH(1,(クラス・参加費設定計算!$A$3:$A$28&lt;=$H18)*(クラス・参加費設定計算!$B$3:$B$28&gt;=$H18)*(クラス・参加費設定計算!$C$3:$C$28&gt;=$J$9)*(クラス・参加費設定計算!$D$3:$D$28&gt;=$G18),0),1),""))</f>
        <v/>
      </c>
      <c r="D18" s="22" t="str" cm="1">
        <f t="array" ref="D18">IF(OR($C$2="",$E18="",$F18="",$G18="",$H18="",$K18=""),"",IFERROR(INDEX(クラス・参加費設定計算!$E$3:$E$28,MATCH(1,(クラス・参加費設定計算!$A$3:$A$28&lt;=$H18)*(クラス・参加費設定計算!$B$3:$B$28&gt;=$H18)*(クラス・参加費設定計算!$C$3:$C$28&gt;=$K$9)*(クラス・参加費設定計算!$D$3:$D$28&gt;=$G18),0),1),""))</f>
        <v/>
      </c>
      <c r="E18" s="24"/>
      <c r="F18" s="24"/>
      <c r="G18" s="25"/>
      <c r="H18" s="24"/>
      <c r="I18" s="25"/>
      <c r="J18" s="25"/>
      <c r="K18" s="25"/>
      <c r="L18" s="19" t="str" cm="1">
        <f t="array" ref="L18">IFERROR(INDEX(クラス・参加費設定計算!$R$3:$R$17,MATCH(1,(クラス・参加費設定計算!$L$3:$L$28&lt;=$H18)*(クラス・参加費設定計算!$M$3:$M$28&gt;=$H18)*(クラス・参加費設定計算!$O$3:$O$17=$I18)*(クラス・参加費設定計算!$P$3:$P$17=$J18)*(クラス・参加費設定計算!$Q$3:$Q$17=$K18),0),1),"")</f>
        <v/>
      </c>
    </row>
    <row r="19" spans="1:12" x14ac:dyDescent="0.45">
      <c r="A19" s="17">
        <v>8</v>
      </c>
      <c r="B19" s="17" t="str">
        <f t="shared" si="0"/>
        <v/>
      </c>
      <c r="C19" s="22" t="str" cm="1">
        <f t="array" ref="C19">IF(OR($C$2="",$E19="",$F19="",$G19="",$H19="",AND($I19="",$J19="")),"",IFERROR(INDEX(クラス・参加費設定計算!$E$3:$E$28,MATCH(1,(クラス・参加費設定計算!$A$3:$A$28&lt;=$H19)*(クラス・参加費設定計算!$B$3:$B$28&gt;=$H19)*(クラス・参加費設定計算!$C$3:$C$28&gt;=$J$9)*(クラス・参加費設定計算!$D$3:$D$28&gt;=$G19),0),1),""))</f>
        <v/>
      </c>
      <c r="D19" s="22" t="str" cm="1">
        <f t="array" ref="D19">IF(OR($C$2="",$E19="",$F19="",$G19="",$H19="",$K19=""),"",IFERROR(INDEX(クラス・参加費設定計算!$E$3:$E$28,MATCH(1,(クラス・参加費設定計算!$A$3:$A$28&lt;=$H19)*(クラス・参加費設定計算!$B$3:$B$28&gt;=$H19)*(クラス・参加費設定計算!$C$3:$C$28&gt;=$K$9)*(クラス・参加費設定計算!$D$3:$D$28&gt;=$G19),0),1),""))</f>
        <v/>
      </c>
      <c r="E19" s="24"/>
      <c r="F19" s="24"/>
      <c r="G19" s="25"/>
      <c r="H19" s="24"/>
      <c r="I19" s="25"/>
      <c r="J19" s="25"/>
      <c r="K19" s="25"/>
      <c r="L19" s="19" t="str" cm="1">
        <f t="array" ref="L19">IFERROR(INDEX(クラス・参加費設定計算!$R$3:$R$17,MATCH(1,(クラス・参加費設定計算!$L$3:$L$28&lt;=$H19)*(クラス・参加費設定計算!$M$3:$M$28&gt;=$H19)*(クラス・参加費設定計算!$O$3:$O$17=$I19)*(クラス・参加費設定計算!$P$3:$P$17=$J19)*(クラス・参加費設定計算!$Q$3:$Q$17=$K19),0),1),"")</f>
        <v/>
      </c>
    </row>
    <row r="20" spans="1:12" x14ac:dyDescent="0.45">
      <c r="A20" s="17">
        <v>9</v>
      </c>
      <c r="B20" s="17" t="str">
        <f t="shared" si="0"/>
        <v/>
      </c>
      <c r="C20" s="22" t="str" cm="1">
        <f t="array" ref="C20">IF(OR($C$2="",$E20="",$F20="",$G20="",$H20="",AND($I20="",$J20="")),"",IFERROR(INDEX(クラス・参加費設定計算!$E$3:$E$28,MATCH(1,(クラス・参加費設定計算!$A$3:$A$28&lt;=$H20)*(クラス・参加費設定計算!$B$3:$B$28&gt;=$H20)*(クラス・参加費設定計算!$C$3:$C$28&gt;=$J$9)*(クラス・参加費設定計算!$D$3:$D$28&gt;=$G20),0),1),""))</f>
        <v/>
      </c>
      <c r="D20" s="22" t="str" cm="1">
        <f t="array" ref="D20">IF(OR($C$2="",$E20="",$F20="",$G20="",$H20="",$K20=""),"",IFERROR(INDEX(クラス・参加費設定計算!$E$3:$E$28,MATCH(1,(クラス・参加費設定計算!$A$3:$A$28&lt;=$H20)*(クラス・参加費設定計算!$B$3:$B$28&gt;=$H20)*(クラス・参加費設定計算!$C$3:$C$28&gt;=$K$9)*(クラス・参加費設定計算!$D$3:$D$28&gt;=$G20),0),1),""))</f>
        <v/>
      </c>
      <c r="E20" s="24"/>
      <c r="F20" s="24"/>
      <c r="G20" s="25"/>
      <c r="H20" s="24"/>
      <c r="I20" s="25"/>
      <c r="J20" s="25"/>
      <c r="K20" s="25"/>
      <c r="L20" s="19" t="str" cm="1">
        <f t="array" ref="L20">IFERROR(INDEX(クラス・参加費設定計算!$R$3:$R$17,MATCH(1,(クラス・参加費設定計算!$L$3:$L$28&lt;=$H20)*(クラス・参加費設定計算!$M$3:$M$28&gt;=$H20)*(クラス・参加費設定計算!$O$3:$O$17=$I20)*(クラス・参加費設定計算!$P$3:$P$17=$J20)*(クラス・参加費設定計算!$Q$3:$Q$17=$K20),0),1),"")</f>
        <v/>
      </c>
    </row>
    <row r="21" spans="1:12" x14ac:dyDescent="0.45">
      <c r="A21" s="17">
        <v>10</v>
      </c>
      <c r="B21" s="17" t="str">
        <f t="shared" si="0"/>
        <v/>
      </c>
      <c r="C21" s="22" t="str" cm="1">
        <f t="array" ref="C21">IF(OR($C$2="",$E21="",$F21="",$G21="",$H21="",AND($I21="",$J21="")),"",IFERROR(INDEX(クラス・参加費設定計算!$E$3:$E$28,MATCH(1,(クラス・参加費設定計算!$A$3:$A$28&lt;=$H21)*(クラス・参加費設定計算!$B$3:$B$28&gt;=$H21)*(クラス・参加費設定計算!$C$3:$C$28&gt;=$J$9)*(クラス・参加費設定計算!$D$3:$D$28&gt;=$G21),0),1),""))</f>
        <v/>
      </c>
      <c r="D21" s="22" t="str" cm="1">
        <f t="array" ref="D21">IF(OR($C$2="",$E21="",$F21="",$G21="",$H21="",$K21=""),"",IFERROR(INDEX(クラス・参加費設定計算!$E$3:$E$28,MATCH(1,(クラス・参加費設定計算!$A$3:$A$28&lt;=$H21)*(クラス・参加費設定計算!$B$3:$B$28&gt;=$H21)*(クラス・参加費設定計算!$C$3:$C$28&gt;=$K$9)*(クラス・参加費設定計算!$D$3:$D$28&gt;=$G21),0),1),""))</f>
        <v/>
      </c>
      <c r="E21" s="24"/>
      <c r="F21" s="24"/>
      <c r="G21" s="25"/>
      <c r="H21" s="24"/>
      <c r="I21" s="25"/>
      <c r="J21" s="25"/>
      <c r="K21" s="25"/>
      <c r="L21" s="19" t="str" cm="1">
        <f t="array" ref="L21">IFERROR(INDEX(クラス・参加費設定計算!$R$3:$R$17,MATCH(1,(クラス・参加費設定計算!$L$3:$L$28&lt;=$H21)*(クラス・参加費設定計算!$M$3:$M$28&gt;=$H21)*(クラス・参加費設定計算!$O$3:$O$17=$I21)*(クラス・参加費設定計算!$P$3:$P$17=$J21)*(クラス・参加費設定計算!$Q$3:$Q$17=$K21),0),1),"")</f>
        <v/>
      </c>
    </row>
    <row r="22" spans="1:12" x14ac:dyDescent="0.45">
      <c r="A22" s="17">
        <v>11</v>
      </c>
      <c r="B22" s="17" t="str">
        <f t="shared" si="0"/>
        <v/>
      </c>
      <c r="C22" s="22" t="str" cm="1">
        <f t="array" ref="C22">IF(OR($C$2="",$E22="",$F22="",$G22="",$H22="",AND($I22="",$J22="")),"",IFERROR(INDEX(クラス・参加費設定計算!$E$3:$E$28,MATCH(1,(クラス・参加費設定計算!$A$3:$A$28&lt;=$H22)*(クラス・参加費設定計算!$B$3:$B$28&gt;=$H22)*(クラス・参加費設定計算!$C$3:$C$28&gt;=$J$9)*(クラス・参加費設定計算!$D$3:$D$28&gt;=$G22),0),1),""))</f>
        <v/>
      </c>
      <c r="D22" s="22" t="str" cm="1">
        <f t="array" ref="D22">IF(OR($C$2="",$E22="",$F22="",$G22="",$H22="",$K22=""),"",IFERROR(INDEX(クラス・参加費設定計算!$E$3:$E$28,MATCH(1,(クラス・参加費設定計算!$A$3:$A$28&lt;=$H22)*(クラス・参加費設定計算!$B$3:$B$28&gt;=$H22)*(クラス・参加費設定計算!$C$3:$C$28&gt;=$K$9)*(クラス・参加費設定計算!$D$3:$D$28&gt;=$G22),0),1),""))</f>
        <v/>
      </c>
      <c r="E22" s="24"/>
      <c r="F22" s="24"/>
      <c r="G22" s="25"/>
      <c r="H22" s="24"/>
      <c r="I22" s="25"/>
      <c r="J22" s="25"/>
      <c r="K22" s="25"/>
      <c r="L22" s="19" t="str" cm="1">
        <f t="array" ref="L22">IFERROR(INDEX(クラス・参加費設定計算!$R$3:$R$17,MATCH(1,(クラス・参加費設定計算!$L$3:$L$28&lt;=$H22)*(クラス・参加費設定計算!$M$3:$M$28&gt;=$H22)*(クラス・参加費設定計算!$O$3:$O$17=$I22)*(クラス・参加費設定計算!$P$3:$P$17=$J22)*(クラス・参加費設定計算!$Q$3:$Q$17=$K22),0),1),"")</f>
        <v/>
      </c>
    </row>
    <row r="23" spans="1:12" x14ac:dyDescent="0.45">
      <c r="A23" s="17">
        <v>12</v>
      </c>
      <c r="B23" s="17" t="str">
        <f t="shared" si="0"/>
        <v/>
      </c>
      <c r="C23" s="22" t="str" cm="1">
        <f t="array" ref="C23">IF(OR($C$2="",$E23="",$F23="",$G23="",$H23="",AND($I23="",$J23="")),"",IFERROR(INDEX(クラス・参加費設定計算!$E$3:$E$28,MATCH(1,(クラス・参加費設定計算!$A$3:$A$28&lt;=$H23)*(クラス・参加費設定計算!$B$3:$B$28&gt;=$H23)*(クラス・参加費設定計算!$C$3:$C$28&gt;=$J$9)*(クラス・参加費設定計算!$D$3:$D$28&gt;=$G23),0),1),""))</f>
        <v/>
      </c>
      <c r="D23" s="22" t="str" cm="1">
        <f t="array" ref="D23">IF(OR($C$2="",$E23="",$F23="",$G23="",$H23="",$K23=""),"",IFERROR(INDEX(クラス・参加費設定計算!$E$3:$E$28,MATCH(1,(クラス・参加費設定計算!$A$3:$A$28&lt;=$H23)*(クラス・参加費設定計算!$B$3:$B$28&gt;=$H23)*(クラス・参加費設定計算!$C$3:$C$28&gt;=$K$9)*(クラス・参加費設定計算!$D$3:$D$28&gt;=$G23),0),1),""))</f>
        <v/>
      </c>
      <c r="E23" s="24"/>
      <c r="F23" s="24"/>
      <c r="G23" s="25"/>
      <c r="H23" s="24"/>
      <c r="I23" s="25"/>
      <c r="J23" s="25"/>
      <c r="K23" s="25"/>
      <c r="L23" s="19" t="str" cm="1">
        <f t="array" ref="L23">IFERROR(INDEX(クラス・参加費設定計算!$R$3:$R$17,MATCH(1,(クラス・参加費設定計算!$L$3:$L$28&lt;=$H23)*(クラス・参加費設定計算!$M$3:$M$28&gt;=$H23)*(クラス・参加費設定計算!$O$3:$O$17=$I23)*(クラス・参加費設定計算!$P$3:$P$17=$J23)*(クラス・参加費設定計算!$Q$3:$Q$17=$K23),0),1),"")</f>
        <v/>
      </c>
    </row>
    <row r="24" spans="1:12" x14ac:dyDescent="0.45">
      <c r="A24" s="17">
        <v>13</v>
      </c>
      <c r="B24" s="17" t="str">
        <f t="shared" si="0"/>
        <v/>
      </c>
      <c r="C24" s="22" t="str" cm="1">
        <f t="array" ref="C24">IF(OR($C$2="",$E24="",$F24="",$G24="",$H24="",AND($I24="",$J24="")),"",IFERROR(INDEX(クラス・参加費設定計算!$E$3:$E$28,MATCH(1,(クラス・参加費設定計算!$A$3:$A$28&lt;=$H24)*(クラス・参加費設定計算!$B$3:$B$28&gt;=$H24)*(クラス・参加費設定計算!$C$3:$C$28&gt;=$J$9)*(クラス・参加費設定計算!$D$3:$D$28&gt;=$G24),0),1),""))</f>
        <v/>
      </c>
      <c r="D24" s="22" t="str" cm="1">
        <f t="array" ref="D24">IF(OR($C$2="",$E24="",$F24="",$G24="",$H24="",$K24=""),"",IFERROR(INDEX(クラス・参加費設定計算!$E$3:$E$28,MATCH(1,(クラス・参加費設定計算!$A$3:$A$28&lt;=$H24)*(クラス・参加費設定計算!$B$3:$B$28&gt;=$H24)*(クラス・参加費設定計算!$C$3:$C$28&gt;=$K$9)*(クラス・参加費設定計算!$D$3:$D$28&gt;=$G24),0),1),""))</f>
        <v/>
      </c>
      <c r="E24" s="24"/>
      <c r="F24" s="24"/>
      <c r="G24" s="25"/>
      <c r="H24" s="24"/>
      <c r="I24" s="25"/>
      <c r="J24" s="25"/>
      <c r="K24" s="25"/>
      <c r="L24" s="19" t="str" cm="1">
        <f t="array" ref="L24">IFERROR(INDEX(クラス・参加費設定計算!$R$3:$R$17,MATCH(1,(クラス・参加費設定計算!$L$3:$L$28&lt;=$H24)*(クラス・参加費設定計算!$M$3:$M$28&gt;=$H24)*(クラス・参加費設定計算!$O$3:$O$17=$I24)*(クラス・参加費設定計算!$P$3:$P$17=$J24)*(クラス・参加費設定計算!$Q$3:$Q$17=$K24),0),1),"")</f>
        <v/>
      </c>
    </row>
    <row r="25" spans="1:12" x14ac:dyDescent="0.45">
      <c r="A25" s="17">
        <v>14</v>
      </c>
      <c r="B25" s="17" t="str">
        <f t="shared" si="0"/>
        <v/>
      </c>
      <c r="C25" s="22" t="str" cm="1">
        <f t="array" ref="C25">IF(OR($C$2="",$E25="",$F25="",$G25="",$H25="",AND($I25="",$J25="")),"",IFERROR(INDEX(クラス・参加費設定計算!$E$3:$E$28,MATCH(1,(クラス・参加費設定計算!$A$3:$A$28&lt;=$H25)*(クラス・参加費設定計算!$B$3:$B$28&gt;=$H25)*(クラス・参加費設定計算!$C$3:$C$28&gt;=$J$9)*(クラス・参加費設定計算!$D$3:$D$28&gt;=$G25),0),1),""))</f>
        <v/>
      </c>
      <c r="D25" s="22" t="str" cm="1">
        <f t="array" ref="D25">IF(OR($C$2="",$E25="",$F25="",$G25="",$H25="",$K25=""),"",IFERROR(INDEX(クラス・参加費設定計算!$E$3:$E$28,MATCH(1,(クラス・参加費設定計算!$A$3:$A$28&lt;=$H25)*(クラス・参加費設定計算!$B$3:$B$28&gt;=$H25)*(クラス・参加費設定計算!$C$3:$C$28&gt;=$K$9)*(クラス・参加費設定計算!$D$3:$D$28&gt;=$G25),0),1),""))</f>
        <v/>
      </c>
      <c r="E25" s="24"/>
      <c r="F25" s="24"/>
      <c r="G25" s="25"/>
      <c r="H25" s="24"/>
      <c r="I25" s="25"/>
      <c r="J25" s="25"/>
      <c r="K25" s="25"/>
      <c r="L25" s="19" t="str" cm="1">
        <f t="array" ref="L25">IFERROR(INDEX(クラス・参加費設定計算!$R$3:$R$17,MATCH(1,(クラス・参加費設定計算!$L$3:$L$28&lt;=$H25)*(クラス・参加費設定計算!$M$3:$M$28&gt;=$H25)*(クラス・参加費設定計算!$O$3:$O$17=$I25)*(クラス・参加費設定計算!$P$3:$P$17=$J25)*(クラス・参加費設定計算!$Q$3:$Q$17=$K25),0),1),"")</f>
        <v/>
      </c>
    </row>
    <row r="26" spans="1:12" x14ac:dyDescent="0.45">
      <c r="A26" s="17">
        <v>15</v>
      </c>
      <c r="B26" s="17" t="str">
        <f t="shared" si="0"/>
        <v/>
      </c>
      <c r="C26" s="22" t="str" cm="1">
        <f t="array" ref="C26">IF(OR($C$2="",$E26="",$F26="",$G26="",$H26="",AND($I26="",$J26="")),"",IFERROR(INDEX(クラス・参加費設定計算!$E$3:$E$28,MATCH(1,(クラス・参加費設定計算!$A$3:$A$28&lt;=$H26)*(クラス・参加費設定計算!$B$3:$B$28&gt;=$H26)*(クラス・参加費設定計算!$C$3:$C$28&gt;=$J$9)*(クラス・参加費設定計算!$D$3:$D$28&gt;=$G26),0),1),""))</f>
        <v/>
      </c>
      <c r="D26" s="22" t="str" cm="1">
        <f t="array" ref="D26">IF(OR($C$2="",$E26="",$F26="",$G26="",$H26="",$K26=""),"",IFERROR(INDEX(クラス・参加費設定計算!$E$3:$E$28,MATCH(1,(クラス・参加費設定計算!$A$3:$A$28&lt;=$H26)*(クラス・参加費設定計算!$B$3:$B$28&gt;=$H26)*(クラス・参加費設定計算!$C$3:$C$28&gt;=$K$9)*(クラス・参加費設定計算!$D$3:$D$28&gt;=$G26),0),1),""))</f>
        <v/>
      </c>
      <c r="E26" s="24"/>
      <c r="F26" s="24"/>
      <c r="G26" s="25"/>
      <c r="H26" s="24"/>
      <c r="I26" s="25"/>
      <c r="J26" s="25"/>
      <c r="K26" s="25"/>
      <c r="L26" s="19" t="str" cm="1">
        <f t="array" ref="L26">IFERROR(INDEX(クラス・参加費設定計算!$R$3:$R$17,MATCH(1,(クラス・参加費設定計算!$L$3:$L$28&lt;=$H26)*(クラス・参加費設定計算!$M$3:$M$28&gt;=$H26)*(クラス・参加費設定計算!$O$3:$O$17=$I26)*(クラス・参加費設定計算!$P$3:$P$17=$J26)*(クラス・参加費設定計算!$Q$3:$Q$17=$K26),0),1),"")</f>
        <v/>
      </c>
    </row>
    <row r="27" spans="1:12" x14ac:dyDescent="0.45">
      <c r="A27" s="17">
        <v>16</v>
      </c>
      <c r="B27" s="17" t="str">
        <f t="shared" si="0"/>
        <v/>
      </c>
      <c r="C27" s="22" t="str" cm="1">
        <f t="array" ref="C27">IF(OR($C$2="",$E27="",$F27="",$G27="",$H27="",AND($I27="",$J27="")),"",IFERROR(INDEX(クラス・参加費設定計算!$E$3:$E$28,MATCH(1,(クラス・参加費設定計算!$A$3:$A$28&lt;=$H27)*(クラス・参加費設定計算!$B$3:$B$28&gt;=$H27)*(クラス・参加費設定計算!$C$3:$C$28&gt;=$J$9)*(クラス・参加費設定計算!$D$3:$D$28&gt;=$G27),0),1),""))</f>
        <v/>
      </c>
      <c r="D27" s="22" t="str" cm="1">
        <f t="array" ref="D27">IF(OR($C$2="",$E27="",$F27="",$G27="",$H27="",$K27=""),"",IFERROR(INDEX(クラス・参加費設定計算!$E$3:$E$28,MATCH(1,(クラス・参加費設定計算!$A$3:$A$28&lt;=$H27)*(クラス・参加費設定計算!$B$3:$B$28&gt;=$H27)*(クラス・参加費設定計算!$C$3:$C$28&gt;=$K$9)*(クラス・参加費設定計算!$D$3:$D$28&gt;=$G27),0),1),""))</f>
        <v/>
      </c>
      <c r="E27" s="24"/>
      <c r="F27" s="24"/>
      <c r="G27" s="25"/>
      <c r="H27" s="24"/>
      <c r="I27" s="25"/>
      <c r="J27" s="25"/>
      <c r="K27" s="25"/>
      <c r="L27" s="19" t="str" cm="1">
        <f t="array" ref="L27">IFERROR(INDEX(クラス・参加費設定計算!$R$3:$R$17,MATCH(1,(クラス・参加費設定計算!$L$3:$L$28&lt;=$H27)*(クラス・参加費設定計算!$M$3:$M$28&gt;=$H27)*(クラス・参加費設定計算!$O$3:$O$17=$I27)*(クラス・参加費設定計算!$P$3:$P$17=$J27)*(クラス・参加費設定計算!$Q$3:$Q$17=$K27),0),1),"")</f>
        <v/>
      </c>
    </row>
    <row r="28" spans="1:12" x14ac:dyDescent="0.45">
      <c r="A28" s="17">
        <v>17</v>
      </c>
      <c r="B28" s="17" t="str">
        <f t="shared" si="0"/>
        <v/>
      </c>
      <c r="C28" s="22" t="str" cm="1">
        <f t="array" ref="C28">IF(OR($C$2="",$E28="",$F28="",$G28="",$H28="",AND($I28="",$J28="")),"",IFERROR(INDEX(クラス・参加費設定計算!$E$3:$E$28,MATCH(1,(クラス・参加費設定計算!$A$3:$A$28&lt;=$H28)*(クラス・参加費設定計算!$B$3:$B$28&gt;=$H28)*(クラス・参加費設定計算!$C$3:$C$28&gt;=$J$9)*(クラス・参加費設定計算!$D$3:$D$28&gt;=$G28),0),1),""))</f>
        <v/>
      </c>
      <c r="D28" s="22" t="str" cm="1">
        <f t="array" ref="D28">IF(OR($C$2="",$E28="",$F28="",$G28="",$H28="",$K28=""),"",IFERROR(INDEX(クラス・参加費設定計算!$E$3:$E$28,MATCH(1,(クラス・参加費設定計算!$A$3:$A$28&lt;=$H28)*(クラス・参加費設定計算!$B$3:$B$28&gt;=$H28)*(クラス・参加費設定計算!$C$3:$C$28&gt;=$K$9)*(クラス・参加費設定計算!$D$3:$D$28&gt;=$G28),0),1),""))</f>
        <v/>
      </c>
      <c r="E28" s="24"/>
      <c r="F28" s="24"/>
      <c r="G28" s="25"/>
      <c r="H28" s="24"/>
      <c r="I28" s="25"/>
      <c r="J28" s="25"/>
      <c r="K28" s="25"/>
      <c r="L28" s="19" t="str" cm="1">
        <f t="array" ref="L28">IFERROR(INDEX(クラス・参加費設定計算!$R$3:$R$17,MATCH(1,(クラス・参加費設定計算!$L$3:$L$28&lt;=$H28)*(クラス・参加費設定計算!$M$3:$M$28&gt;=$H28)*(クラス・参加費設定計算!$O$3:$O$17=$I28)*(クラス・参加費設定計算!$P$3:$P$17=$J28)*(クラス・参加費設定計算!$Q$3:$Q$17=$K28),0),1),"")</f>
        <v/>
      </c>
    </row>
    <row r="29" spans="1:12" x14ac:dyDescent="0.45">
      <c r="A29" s="17">
        <v>18</v>
      </c>
      <c r="B29" s="17" t="str">
        <f t="shared" si="0"/>
        <v/>
      </c>
      <c r="C29" s="22" t="str" cm="1">
        <f t="array" ref="C29">IF(OR($C$2="",$E29="",$F29="",$G29="",$H29="",AND($I29="",$J29="")),"",IFERROR(INDEX(クラス・参加費設定計算!$E$3:$E$28,MATCH(1,(クラス・参加費設定計算!$A$3:$A$28&lt;=$H29)*(クラス・参加費設定計算!$B$3:$B$28&gt;=$H29)*(クラス・参加費設定計算!$C$3:$C$28&gt;=$J$9)*(クラス・参加費設定計算!$D$3:$D$28&gt;=$G29),0),1),""))</f>
        <v/>
      </c>
      <c r="D29" s="22" t="str" cm="1">
        <f t="array" ref="D29">IF(OR($C$2="",$E29="",$F29="",$G29="",$H29="",$K29=""),"",IFERROR(INDEX(クラス・参加費設定計算!$E$3:$E$28,MATCH(1,(クラス・参加費設定計算!$A$3:$A$28&lt;=$H29)*(クラス・参加費設定計算!$B$3:$B$28&gt;=$H29)*(クラス・参加費設定計算!$C$3:$C$28&gt;=$K$9)*(クラス・参加費設定計算!$D$3:$D$28&gt;=$G29),0),1),""))</f>
        <v/>
      </c>
      <c r="E29" s="24"/>
      <c r="F29" s="24"/>
      <c r="G29" s="25"/>
      <c r="H29" s="24"/>
      <c r="I29" s="25"/>
      <c r="J29" s="25"/>
      <c r="K29" s="25"/>
      <c r="L29" s="19" t="str" cm="1">
        <f t="array" ref="L29">IFERROR(INDEX(クラス・参加費設定計算!$R$3:$R$17,MATCH(1,(クラス・参加費設定計算!$L$3:$L$28&lt;=$H29)*(クラス・参加費設定計算!$M$3:$M$28&gt;=$H29)*(クラス・参加費設定計算!$O$3:$O$17=$I29)*(クラス・参加費設定計算!$P$3:$P$17=$J29)*(クラス・参加費設定計算!$Q$3:$Q$17=$K29),0),1),"")</f>
        <v/>
      </c>
    </row>
    <row r="30" spans="1:12" x14ac:dyDescent="0.45">
      <c r="A30" s="17">
        <v>19</v>
      </c>
      <c r="B30" s="17" t="str">
        <f t="shared" si="0"/>
        <v/>
      </c>
      <c r="C30" s="22" t="str" cm="1">
        <f t="array" ref="C30">IF(OR($C$2="",$E30="",$F30="",$G30="",$H30="",AND($I30="",$J30="")),"",IFERROR(INDEX(クラス・参加費設定計算!$E$3:$E$28,MATCH(1,(クラス・参加費設定計算!$A$3:$A$28&lt;=$H30)*(クラス・参加費設定計算!$B$3:$B$28&gt;=$H30)*(クラス・参加費設定計算!$C$3:$C$28&gt;=$J$9)*(クラス・参加費設定計算!$D$3:$D$28&gt;=$G30),0),1),""))</f>
        <v/>
      </c>
      <c r="D30" s="22" t="str" cm="1">
        <f t="array" ref="D30">IF(OR($C$2="",$E30="",$F30="",$G30="",$H30="",$K30=""),"",IFERROR(INDEX(クラス・参加費設定計算!$E$3:$E$28,MATCH(1,(クラス・参加費設定計算!$A$3:$A$28&lt;=$H30)*(クラス・参加費設定計算!$B$3:$B$28&gt;=$H30)*(クラス・参加費設定計算!$C$3:$C$28&gt;=$K$9)*(クラス・参加費設定計算!$D$3:$D$28&gt;=$G30),0),1),""))</f>
        <v/>
      </c>
      <c r="E30" s="24"/>
      <c r="F30" s="24"/>
      <c r="G30" s="25"/>
      <c r="H30" s="24"/>
      <c r="I30" s="25"/>
      <c r="J30" s="25"/>
      <c r="K30" s="25"/>
      <c r="L30" s="19" t="str" cm="1">
        <f t="array" ref="L30">IFERROR(INDEX(クラス・参加費設定計算!$R$3:$R$17,MATCH(1,(クラス・参加費設定計算!$L$3:$L$28&lt;=$H30)*(クラス・参加費設定計算!$M$3:$M$28&gt;=$H30)*(クラス・参加費設定計算!$O$3:$O$17=$I30)*(クラス・参加費設定計算!$P$3:$P$17=$J30)*(クラス・参加費設定計算!$Q$3:$Q$17=$K30),0),1),"")</f>
        <v/>
      </c>
    </row>
    <row r="31" spans="1:12" x14ac:dyDescent="0.45">
      <c r="A31" s="17">
        <v>20</v>
      </c>
      <c r="B31" s="17" t="str">
        <f t="shared" si="0"/>
        <v/>
      </c>
      <c r="C31" s="22" t="str" cm="1">
        <f t="array" ref="C31">IF(OR($C$2="",$E31="",$F31="",$G31="",$H31="",AND($I31="",$J31="")),"",IFERROR(INDEX(クラス・参加費設定計算!$E$3:$E$28,MATCH(1,(クラス・参加費設定計算!$A$3:$A$28&lt;=$H31)*(クラス・参加費設定計算!$B$3:$B$28&gt;=$H31)*(クラス・参加費設定計算!$C$3:$C$28&gt;=$J$9)*(クラス・参加費設定計算!$D$3:$D$28&gt;=$G31),0),1),""))</f>
        <v/>
      </c>
      <c r="D31" s="22" t="str" cm="1">
        <f t="array" ref="D31">IF(OR($C$2="",$E31="",$F31="",$G31="",$H31="",$K31=""),"",IFERROR(INDEX(クラス・参加費設定計算!$E$3:$E$28,MATCH(1,(クラス・参加費設定計算!$A$3:$A$28&lt;=$H31)*(クラス・参加費設定計算!$B$3:$B$28&gt;=$H31)*(クラス・参加費設定計算!$C$3:$C$28&gt;=$K$9)*(クラス・参加費設定計算!$D$3:$D$28&gt;=$G31),0),1),""))</f>
        <v/>
      </c>
      <c r="E31" s="24"/>
      <c r="F31" s="24"/>
      <c r="G31" s="25"/>
      <c r="H31" s="24"/>
      <c r="I31" s="25"/>
      <c r="J31" s="25"/>
      <c r="K31" s="25"/>
      <c r="L31" s="19" t="str" cm="1">
        <f t="array" ref="L31">IFERROR(INDEX(クラス・参加費設定計算!$R$3:$R$17,MATCH(1,(クラス・参加費設定計算!$L$3:$L$28&lt;=$H31)*(クラス・参加費設定計算!$M$3:$M$28&gt;=$H31)*(クラス・参加費設定計算!$O$3:$O$17=$I31)*(クラス・参加費設定計算!$P$3:$P$17=$J31)*(クラス・参加費設定計算!$Q$3:$Q$17=$K31),0),1),"")</f>
        <v/>
      </c>
    </row>
    <row r="32" spans="1:12" x14ac:dyDescent="0.45">
      <c r="A32" s="17">
        <v>21</v>
      </c>
      <c r="B32" s="17" t="str">
        <f t="shared" si="0"/>
        <v/>
      </c>
      <c r="C32" s="22" t="str" cm="1">
        <f t="array" ref="C32">IF(OR($C$2="",$E32="",$F32="",$G32="",$H32="",AND($I32="",$J32="")),"",IFERROR(INDEX(クラス・参加費設定計算!$E$3:$E$28,MATCH(1,(クラス・参加費設定計算!$A$3:$A$28&lt;=$H32)*(クラス・参加費設定計算!$B$3:$B$28&gt;=$H32)*(クラス・参加費設定計算!$C$3:$C$28&gt;=$J$9)*(クラス・参加費設定計算!$D$3:$D$28&gt;=$G32),0),1),""))</f>
        <v/>
      </c>
      <c r="D32" s="22" t="str" cm="1">
        <f t="array" ref="D32">IF(OR($C$2="",$E32="",$F32="",$G32="",$H32="",$K32=""),"",IFERROR(INDEX(クラス・参加費設定計算!$E$3:$E$28,MATCH(1,(クラス・参加費設定計算!$A$3:$A$28&lt;=$H32)*(クラス・参加費設定計算!$B$3:$B$28&gt;=$H32)*(クラス・参加費設定計算!$C$3:$C$28&gt;=$K$9)*(クラス・参加費設定計算!$D$3:$D$28&gt;=$G32),0),1),""))</f>
        <v/>
      </c>
      <c r="E32" s="24"/>
      <c r="F32" s="24"/>
      <c r="G32" s="25"/>
      <c r="H32" s="24"/>
      <c r="I32" s="25"/>
      <c r="J32" s="25"/>
      <c r="K32" s="25"/>
      <c r="L32" s="19" t="str" cm="1">
        <f t="array" ref="L32">IFERROR(INDEX(クラス・参加費設定計算!$R$3:$R$17,MATCH(1,(クラス・参加費設定計算!$L$3:$L$28&lt;=$H32)*(クラス・参加費設定計算!$M$3:$M$28&gt;=$H32)*(クラス・参加費設定計算!$O$3:$O$17=$I32)*(クラス・参加費設定計算!$P$3:$P$17=$J32)*(クラス・参加費設定計算!$Q$3:$Q$17=$K32),0),1),"")</f>
        <v/>
      </c>
    </row>
    <row r="33" spans="1:12" x14ac:dyDescent="0.45">
      <c r="A33" s="17">
        <v>22</v>
      </c>
      <c r="B33" s="17" t="str">
        <f t="shared" si="0"/>
        <v/>
      </c>
      <c r="C33" s="22" t="str" cm="1">
        <f t="array" ref="C33">IF(OR($C$2="",$E33="",$F33="",$G33="",$H33="",AND($I33="",$J33="")),"",IFERROR(INDEX(クラス・参加費設定計算!$E$3:$E$28,MATCH(1,(クラス・参加費設定計算!$A$3:$A$28&lt;=$H33)*(クラス・参加費設定計算!$B$3:$B$28&gt;=$H33)*(クラス・参加費設定計算!$C$3:$C$28&gt;=$J$9)*(クラス・参加費設定計算!$D$3:$D$28&gt;=$G33),0),1),""))</f>
        <v/>
      </c>
      <c r="D33" s="22" t="str" cm="1">
        <f t="array" ref="D33">IF(OR($C$2="",$E33="",$F33="",$G33="",$H33="",$K33=""),"",IFERROR(INDEX(クラス・参加費設定計算!$E$3:$E$28,MATCH(1,(クラス・参加費設定計算!$A$3:$A$28&lt;=$H33)*(クラス・参加費設定計算!$B$3:$B$28&gt;=$H33)*(クラス・参加費設定計算!$C$3:$C$28&gt;=$K$9)*(クラス・参加費設定計算!$D$3:$D$28&gt;=$G33),0),1),""))</f>
        <v/>
      </c>
      <c r="E33" s="24"/>
      <c r="F33" s="24"/>
      <c r="G33" s="25"/>
      <c r="H33" s="24"/>
      <c r="I33" s="25"/>
      <c r="J33" s="25"/>
      <c r="K33" s="25"/>
      <c r="L33" s="19" t="str" cm="1">
        <f t="array" ref="L33">IFERROR(INDEX(クラス・参加費設定計算!$R$3:$R$17,MATCH(1,(クラス・参加費設定計算!$L$3:$L$28&lt;=$H33)*(クラス・参加費設定計算!$M$3:$M$28&gt;=$H33)*(クラス・参加費設定計算!$O$3:$O$17=$I33)*(クラス・参加費設定計算!$P$3:$P$17=$J33)*(クラス・参加費設定計算!$Q$3:$Q$17=$K33),0),1),"")</f>
        <v/>
      </c>
    </row>
    <row r="34" spans="1:12" x14ac:dyDescent="0.45">
      <c r="A34" s="17">
        <v>23</v>
      </c>
      <c r="B34" s="17" t="str">
        <f t="shared" si="0"/>
        <v/>
      </c>
      <c r="C34" s="22" t="str" cm="1">
        <f t="array" ref="C34">IF(OR($C$2="",$E34="",$F34="",$G34="",$H34="",AND($I34="",$J34="")),"",IFERROR(INDEX(クラス・参加費設定計算!$E$3:$E$28,MATCH(1,(クラス・参加費設定計算!$A$3:$A$28&lt;=$H34)*(クラス・参加費設定計算!$B$3:$B$28&gt;=$H34)*(クラス・参加費設定計算!$C$3:$C$28&gt;=$J$9)*(クラス・参加費設定計算!$D$3:$D$28&gt;=$G34),0),1),""))</f>
        <v/>
      </c>
      <c r="D34" s="22" t="str" cm="1">
        <f t="array" ref="D34">IF(OR($C$2="",$E34="",$F34="",$G34="",$H34="",$K34=""),"",IFERROR(INDEX(クラス・参加費設定計算!$E$3:$E$28,MATCH(1,(クラス・参加費設定計算!$A$3:$A$28&lt;=$H34)*(クラス・参加費設定計算!$B$3:$B$28&gt;=$H34)*(クラス・参加費設定計算!$C$3:$C$28&gt;=$K$9)*(クラス・参加費設定計算!$D$3:$D$28&gt;=$G34),0),1),""))</f>
        <v/>
      </c>
      <c r="E34" s="24"/>
      <c r="F34" s="24"/>
      <c r="G34" s="25"/>
      <c r="H34" s="24"/>
      <c r="I34" s="25"/>
      <c r="J34" s="25"/>
      <c r="K34" s="25"/>
      <c r="L34" s="19" t="str" cm="1">
        <f t="array" ref="L34">IFERROR(INDEX(クラス・参加費設定計算!$R$3:$R$17,MATCH(1,(クラス・参加費設定計算!$L$3:$L$28&lt;=$H34)*(クラス・参加費設定計算!$M$3:$M$28&gt;=$H34)*(クラス・参加費設定計算!$O$3:$O$17=$I34)*(クラス・参加費設定計算!$P$3:$P$17=$J34)*(クラス・参加費設定計算!$Q$3:$Q$17=$K34),0),1),"")</f>
        <v/>
      </c>
    </row>
    <row r="35" spans="1:12" x14ac:dyDescent="0.45">
      <c r="A35" s="17">
        <v>24</v>
      </c>
      <c r="B35" s="17" t="str">
        <f t="shared" si="0"/>
        <v/>
      </c>
      <c r="C35" s="22" t="str" cm="1">
        <f t="array" ref="C35">IF(OR($C$2="",$E35="",$F35="",$G35="",$H35="",AND($I35="",$J35="")),"",IFERROR(INDEX(クラス・参加費設定計算!$E$3:$E$28,MATCH(1,(クラス・参加費設定計算!$A$3:$A$28&lt;=$H35)*(クラス・参加費設定計算!$B$3:$B$28&gt;=$H35)*(クラス・参加費設定計算!$C$3:$C$28&gt;=$J$9)*(クラス・参加費設定計算!$D$3:$D$28&gt;=$G35),0),1),""))</f>
        <v/>
      </c>
      <c r="D35" s="22" t="str" cm="1">
        <f t="array" ref="D35">IF(OR($C$2="",$E35="",$F35="",$G35="",$H35="",$K35=""),"",IFERROR(INDEX(クラス・参加費設定計算!$E$3:$E$28,MATCH(1,(クラス・参加費設定計算!$A$3:$A$28&lt;=$H35)*(クラス・参加費設定計算!$B$3:$B$28&gt;=$H35)*(クラス・参加費設定計算!$C$3:$C$28&gt;=$K$9)*(クラス・参加費設定計算!$D$3:$D$28&gt;=$G35),0),1),""))</f>
        <v/>
      </c>
      <c r="E35" s="24"/>
      <c r="F35" s="24"/>
      <c r="G35" s="25"/>
      <c r="H35" s="24"/>
      <c r="I35" s="25"/>
      <c r="J35" s="25"/>
      <c r="K35" s="25"/>
      <c r="L35" s="19" t="str" cm="1">
        <f t="array" ref="L35">IFERROR(INDEX(クラス・参加費設定計算!$R$3:$R$17,MATCH(1,(クラス・参加費設定計算!$L$3:$L$28&lt;=$H35)*(クラス・参加費設定計算!$M$3:$M$28&gt;=$H35)*(クラス・参加費設定計算!$O$3:$O$17=$I35)*(クラス・参加費設定計算!$P$3:$P$17=$J35)*(クラス・参加費設定計算!$Q$3:$Q$17=$K35),0),1),"")</f>
        <v/>
      </c>
    </row>
    <row r="36" spans="1:12" x14ac:dyDescent="0.45">
      <c r="A36" s="17">
        <v>25</v>
      </c>
      <c r="B36" s="17" t="str">
        <f t="shared" si="0"/>
        <v/>
      </c>
      <c r="C36" s="22" t="str" cm="1">
        <f t="array" ref="C36">IF(OR($C$2="",$E36="",$F36="",$G36="",$H36="",AND($I36="",$J36="")),"",IFERROR(INDEX(クラス・参加費設定計算!$E$3:$E$28,MATCH(1,(クラス・参加費設定計算!$A$3:$A$28&lt;=$H36)*(クラス・参加費設定計算!$B$3:$B$28&gt;=$H36)*(クラス・参加費設定計算!$C$3:$C$28&gt;=$J$9)*(クラス・参加費設定計算!$D$3:$D$28&gt;=$G36),0),1),""))</f>
        <v/>
      </c>
      <c r="D36" s="22" t="str" cm="1">
        <f t="array" ref="D36">IF(OR($C$2="",$E36="",$F36="",$G36="",$H36="",$K36=""),"",IFERROR(INDEX(クラス・参加費設定計算!$E$3:$E$28,MATCH(1,(クラス・参加費設定計算!$A$3:$A$28&lt;=$H36)*(クラス・参加費設定計算!$B$3:$B$28&gt;=$H36)*(クラス・参加費設定計算!$C$3:$C$28&gt;=$K$9)*(クラス・参加費設定計算!$D$3:$D$28&gt;=$G36),0),1),""))</f>
        <v/>
      </c>
      <c r="E36" s="24"/>
      <c r="F36" s="24"/>
      <c r="G36" s="25"/>
      <c r="H36" s="24"/>
      <c r="I36" s="25"/>
      <c r="J36" s="25"/>
      <c r="K36" s="25"/>
      <c r="L36" s="19" t="str" cm="1">
        <f t="array" ref="L36">IFERROR(INDEX(クラス・参加費設定計算!$R$3:$R$17,MATCH(1,(クラス・参加費設定計算!$L$3:$L$28&lt;=$H36)*(クラス・参加費設定計算!$M$3:$M$28&gt;=$H36)*(クラス・参加費設定計算!$O$3:$O$17=$I36)*(クラス・参加費設定計算!$P$3:$P$17=$J36)*(クラス・参加費設定計算!$Q$3:$Q$17=$K36),0),1),"")</f>
        <v/>
      </c>
    </row>
    <row r="37" spans="1:12" x14ac:dyDescent="0.45">
      <c r="A37" s="17">
        <v>26</v>
      </c>
      <c r="B37" s="17" t="str">
        <f t="shared" si="0"/>
        <v/>
      </c>
      <c r="C37" s="22" t="str" cm="1">
        <f t="array" ref="C37">IF(OR($C$2="",$E37="",$F37="",$G37="",$H37="",AND($I37="",$J37="")),"",IFERROR(INDEX(クラス・参加費設定計算!$E$3:$E$28,MATCH(1,(クラス・参加費設定計算!$A$3:$A$28&lt;=$H37)*(クラス・参加費設定計算!$B$3:$B$28&gt;=$H37)*(クラス・参加費設定計算!$C$3:$C$28&gt;=$J$9)*(クラス・参加費設定計算!$D$3:$D$28&gt;=$G37),0),1),""))</f>
        <v/>
      </c>
      <c r="D37" s="22" t="str" cm="1">
        <f t="array" ref="D37">IF(OR($C$2="",$E37="",$F37="",$G37="",$H37="",$K37=""),"",IFERROR(INDEX(クラス・参加費設定計算!$E$3:$E$28,MATCH(1,(クラス・参加費設定計算!$A$3:$A$28&lt;=$H37)*(クラス・参加費設定計算!$B$3:$B$28&gt;=$H37)*(クラス・参加費設定計算!$C$3:$C$28&gt;=$K$9)*(クラス・参加費設定計算!$D$3:$D$28&gt;=$G37),0),1),""))</f>
        <v/>
      </c>
      <c r="E37" s="24"/>
      <c r="F37" s="24"/>
      <c r="G37" s="25"/>
      <c r="H37" s="24"/>
      <c r="I37" s="25"/>
      <c r="J37" s="25"/>
      <c r="K37" s="25"/>
      <c r="L37" s="19" t="str" cm="1">
        <f t="array" ref="L37">IFERROR(INDEX(クラス・参加費設定計算!$R$3:$R$17,MATCH(1,(クラス・参加費設定計算!$L$3:$L$28&lt;=$H37)*(クラス・参加費設定計算!$M$3:$M$28&gt;=$H37)*(クラス・参加費設定計算!$O$3:$O$17=$I37)*(クラス・参加費設定計算!$P$3:$P$17=$J37)*(クラス・参加費設定計算!$Q$3:$Q$17=$K37),0),1),"")</f>
        <v/>
      </c>
    </row>
    <row r="38" spans="1:12" x14ac:dyDescent="0.45">
      <c r="A38" s="17">
        <v>27</v>
      </c>
      <c r="B38" s="17" t="str">
        <f t="shared" si="0"/>
        <v/>
      </c>
      <c r="C38" s="22" t="str" cm="1">
        <f t="array" ref="C38">IF(OR($C$2="",$E38="",$F38="",$G38="",$H38="",AND($I38="",$J38="")),"",IFERROR(INDEX(クラス・参加費設定計算!$E$3:$E$28,MATCH(1,(クラス・参加費設定計算!$A$3:$A$28&lt;=$H38)*(クラス・参加費設定計算!$B$3:$B$28&gt;=$H38)*(クラス・参加費設定計算!$C$3:$C$28&gt;=$J$9)*(クラス・参加費設定計算!$D$3:$D$28&gt;=$G38),0),1),""))</f>
        <v/>
      </c>
      <c r="D38" s="22" t="str" cm="1">
        <f t="array" ref="D38">IF(OR($C$2="",$E38="",$F38="",$G38="",$H38="",$K38=""),"",IFERROR(INDEX(クラス・参加費設定計算!$E$3:$E$28,MATCH(1,(クラス・参加費設定計算!$A$3:$A$28&lt;=$H38)*(クラス・参加費設定計算!$B$3:$B$28&gt;=$H38)*(クラス・参加費設定計算!$C$3:$C$28&gt;=$K$9)*(クラス・参加費設定計算!$D$3:$D$28&gt;=$G38),0),1),""))</f>
        <v/>
      </c>
      <c r="E38" s="24"/>
      <c r="F38" s="24"/>
      <c r="G38" s="25"/>
      <c r="H38" s="24"/>
      <c r="I38" s="25"/>
      <c r="J38" s="25"/>
      <c r="K38" s="25"/>
      <c r="L38" s="19" t="str" cm="1">
        <f t="array" ref="L38">IFERROR(INDEX(クラス・参加費設定計算!$R$3:$R$17,MATCH(1,(クラス・参加費設定計算!$L$3:$L$28&lt;=$H38)*(クラス・参加費設定計算!$M$3:$M$28&gt;=$H38)*(クラス・参加費設定計算!$O$3:$O$17=$I38)*(クラス・参加費設定計算!$P$3:$P$17=$J38)*(クラス・参加費設定計算!$Q$3:$Q$17=$K38),0),1),"")</f>
        <v/>
      </c>
    </row>
    <row r="39" spans="1:12" x14ac:dyDescent="0.45">
      <c r="A39" s="17">
        <v>28</v>
      </c>
      <c r="B39" s="17" t="str">
        <f t="shared" si="0"/>
        <v/>
      </c>
      <c r="C39" s="22" t="str" cm="1">
        <f t="array" ref="C39">IF(OR($C$2="",$E39="",$F39="",$G39="",$H39="",AND($I39="",$J39="")),"",IFERROR(INDEX(クラス・参加費設定計算!$E$3:$E$28,MATCH(1,(クラス・参加費設定計算!$A$3:$A$28&lt;=$H39)*(クラス・参加費設定計算!$B$3:$B$28&gt;=$H39)*(クラス・参加費設定計算!$C$3:$C$28&gt;=$J$9)*(クラス・参加費設定計算!$D$3:$D$28&gt;=$G39),0),1),""))</f>
        <v/>
      </c>
      <c r="D39" s="22" t="str" cm="1">
        <f t="array" ref="D39">IF(OR($C$2="",$E39="",$F39="",$G39="",$H39="",$K39=""),"",IFERROR(INDEX(クラス・参加費設定計算!$E$3:$E$28,MATCH(1,(クラス・参加費設定計算!$A$3:$A$28&lt;=$H39)*(クラス・参加費設定計算!$B$3:$B$28&gt;=$H39)*(クラス・参加費設定計算!$C$3:$C$28&gt;=$K$9)*(クラス・参加費設定計算!$D$3:$D$28&gt;=$G39),0),1),""))</f>
        <v/>
      </c>
      <c r="E39" s="24"/>
      <c r="F39" s="24"/>
      <c r="G39" s="25"/>
      <c r="H39" s="24"/>
      <c r="I39" s="25"/>
      <c r="J39" s="25"/>
      <c r="K39" s="25"/>
      <c r="L39" s="19" t="str" cm="1">
        <f t="array" ref="L39">IFERROR(INDEX(クラス・参加費設定計算!$R$3:$R$17,MATCH(1,(クラス・参加費設定計算!$L$3:$L$28&lt;=$H39)*(クラス・参加費設定計算!$M$3:$M$28&gt;=$H39)*(クラス・参加費設定計算!$O$3:$O$17=$I39)*(クラス・参加費設定計算!$P$3:$P$17=$J39)*(クラス・参加費設定計算!$Q$3:$Q$17=$K39),0),1),"")</f>
        <v/>
      </c>
    </row>
    <row r="40" spans="1:12" x14ac:dyDescent="0.45">
      <c r="A40" s="17">
        <v>29</v>
      </c>
      <c r="B40" s="17" t="str">
        <f t="shared" si="0"/>
        <v/>
      </c>
      <c r="C40" s="22" t="str" cm="1">
        <f t="array" ref="C40">IF(OR($C$2="",$E40="",$F40="",$G40="",$H40="",AND($I40="",$J40="")),"",IFERROR(INDEX(クラス・参加費設定計算!$E$3:$E$28,MATCH(1,(クラス・参加費設定計算!$A$3:$A$28&lt;=$H40)*(クラス・参加費設定計算!$B$3:$B$28&gt;=$H40)*(クラス・参加費設定計算!$C$3:$C$28&gt;=$J$9)*(クラス・参加費設定計算!$D$3:$D$28&gt;=$G40),0),1),""))</f>
        <v/>
      </c>
      <c r="D40" s="22" t="str" cm="1">
        <f t="array" ref="D40">IF(OR($C$2="",$E40="",$F40="",$G40="",$H40="",$K40=""),"",IFERROR(INDEX(クラス・参加費設定計算!$E$3:$E$28,MATCH(1,(クラス・参加費設定計算!$A$3:$A$28&lt;=$H40)*(クラス・参加費設定計算!$B$3:$B$28&gt;=$H40)*(クラス・参加費設定計算!$C$3:$C$28&gt;=$K$9)*(クラス・参加費設定計算!$D$3:$D$28&gt;=$G40),0),1),""))</f>
        <v/>
      </c>
      <c r="E40" s="24"/>
      <c r="F40" s="24"/>
      <c r="G40" s="25"/>
      <c r="H40" s="24"/>
      <c r="I40" s="25"/>
      <c r="J40" s="25"/>
      <c r="K40" s="25"/>
      <c r="L40" s="19" t="str" cm="1">
        <f t="array" ref="L40">IFERROR(INDEX(クラス・参加費設定計算!$R$3:$R$17,MATCH(1,(クラス・参加費設定計算!$L$3:$L$28&lt;=$H40)*(クラス・参加費設定計算!$M$3:$M$28&gt;=$H40)*(クラス・参加費設定計算!$O$3:$O$17=$I40)*(クラス・参加費設定計算!$P$3:$P$17=$J40)*(クラス・参加費設定計算!$Q$3:$Q$17=$K40),0),1),"")</f>
        <v/>
      </c>
    </row>
    <row r="41" spans="1:12" x14ac:dyDescent="0.45">
      <c r="A41" s="17">
        <v>30</v>
      </c>
      <c r="B41" s="17" t="str">
        <f t="shared" si="0"/>
        <v/>
      </c>
      <c r="C41" s="22" t="str" cm="1">
        <f t="array" ref="C41">IF(OR($C$2="",$E41="",$F41="",$G41="",$H41="",AND($I41="",$J41="")),"",IFERROR(INDEX(クラス・参加費設定計算!$E$3:$E$28,MATCH(1,(クラス・参加費設定計算!$A$3:$A$28&lt;=$H41)*(クラス・参加費設定計算!$B$3:$B$28&gt;=$H41)*(クラス・参加費設定計算!$C$3:$C$28&gt;=$J$9)*(クラス・参加費設定計算!$D$3:$D$28&gt;=$G41),0),1),""))</f>
        <v/>
      </c>
      <c r="D41" s="22" t="str" cm="1">
        <f t="array" ref="D41">IF(OR($C$2="",$E41="",$F41="",$G41="",$H41="",$K41=""),"",IFERROR(INDEX(クラス・参加費設定計算!$E$3:$E$28,MATCH(1,(クラス・参加費設定計算!$A$3:$A$28&lt;=$H41)*(クラス・参加費設定計算!$B$3:$B$28&gt;=$H41)*(クラス・参加費設定計算!$C$3:$C$28&gt;=$K$9)*(クラス・参加費設定計算!$D$3:$D$28&gt;=$G41),0),1),""))</f>
        <v/>
      </c>
      <c r="E41" s="24"/>
      <c r="F41" s="24"/>
      <c r="G41" s="25"/>
      <c r="H41" s="24"/>
      <c r="I41" s="25"/>
      <c r="J41" s="25"/>
      <c r="K41" s="25"/>
      <c r="L41" s="19" t="str" cm="1">
        <f t="array" ref="L41">IFERROR(INDEX(クラス・参加費設定計算!$R$3:$R$17,MATCH(1,(クラス・参加費設定計算!$L$3:$L$28&lt;=$H41)*(クラス・参加費設定計算!$M$3:$M$28&gt;=$H41)*(クラス・参加費設定計算!$O$3:$O$17=$I41)*(クラス・参加費設定計算!$P$3:$P$17=$J41)*(クラス・参加費設定計算!$Q$3:$Q$17=$K41),0),1),"")</f>
        <v/>
      </c>
    </row>
  </sheetData>
  <sheetProtection sheet="1" objects="1" scenarios="1"/>
  <mergeCells count="14">
    <mergeCell ref="A8:L8"/>
    <mergeCell ref="A1:L1"/>
    <mergeCell ref="C7:L7"/>
    <mergeCell ref="A5:B5"/>
    <mergeCell ref="C2:L2"/>
    <mergeCell ref="C3:L3"/>
    <mergeCell ref="C4:L4"/>
    <mergeCell ref="C5:L5"/>
    <mergeCell ref="C6:L6"/>
    <mergeCell ref="A6:B6"/>
    <mergeCell ref="A7:B7"/>
    <mergeCell ref="A2:B2"/>
    <mergeCell ref="A3:B3"/>
    <mergeCell ref="A4:B4"/>
  </mergeCells>
  <phoneticPr fontId="2"/>
  <dataValidations count="2">
    <dataValidation type="list" imeMode="disabled" allowBlank="1" showInputMessage="1" showErrorMessage="1" error="1 のみ入力可能です" sqref="I11:K41" xr:uid="{034D1E70-EC36-4B93-9943-A0B2E843B971}">
      <formula1>"1"</formula1>
    </dataValidation>
    <dataValidation type="list" allowBlank="1" showInputMessage="1" showErrorMessage="1" sqref="G11:G41" xr:uid="{BE6CF36D-3B36-4136-9C8F-9B4CC9EB9321}">
      <formula1>"男,女"</formula1>
    </dataValidation>
  </dataValidations>
  <pageMargins left="0.70866141732283472" right="0.70866141732283472" top="0.74803149606299213" bottom="0.74803149606299213" header="0.31496062992125984" footer="0.31496062992125984"/>
  <pageSetup paperSize="9" scale="68" orientation="landscape" r:id="rId1"/>
  <extLst>
    <ext xmlns:x14="http://schemas.microsoft.com/office/spreadsheetml/2009/9/main" uri="{CCE6A557-97BC-4b89-ADB6-D9C93CAAB3DF}">
      <x14:dataValidations xmlns:xm="http://schemas.microsoft.com/office/excel/2006/main" count="2">
        <x14:dataValidation type="date" imeMode="disabled" operator="lessThanOrEqual" allowBlank="1" showInputMessage="1" showErrorMessage="1" error="入力した日付の書式が(yyyy/mm/dd)になっていないか、生年月日が出場可能年齢（小学1年生）未満の可能性があります。入力内容を再度確認してください。" xr:uid="{6D3A0658-3103-410B-9A78-5C7E50BFFB41}">
          <x14:formula1>
            <xm:f>クラス・参加費設定計算!$J$3</xm:f>
          </x14:formula1>
          <xm:sqref>H11:H41</xm:sqref>
        </x14:dataValidation>
        <x14:dataValidation type="list" allowBlank="1" showInputMessage="1" showErrorMessage="1" error="所属団体はリストから選択してください。" xr:uid="{887FAC53-D8DA-4AED-A727-87D2A595F19E}">
          <x14:formula1>
            <xm:f>クラブ対抗チームリスト!$A$2:$A$40</xm:f>
          </x14:formula1>
          <xm:sqref>C2:L2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1828D-0D64-45DF-995E-EA6EEE4C3B76}">
  <sheetPr codeName="Sheet2"/>
  <dimension ref="A1:E7"/>
  <sheetViews>
    <sheetView workbookViewId="0">
      <selection activeCell="D7" sqref="D7"/>
    </sheetView>
  </sheetViews>
  <sheetFormatPr defaultRowHeight="18" x14ac:dyDescent="0.45"/>
  <cols>
    <col min="1" max="2" width="11.296875" style="27" customWidth="1"/>
    <col min="3" max="3" width="8.796875" style="27"/>
    <col min="4" max="5" width="11.69921875" style="27" customWidth="1"/>
    <col min="6" max="16384" width="8.796875" style="27"/>
  </cols>
  <sheetData>
    <row r="1" spans="1:5" x14ac:dyDescent="0.45">
      <c r="A1" s="43" t="s">
        <v>38</v>
      </c>
      <c r="B1" s="43" t="s">
        <v>37</v>
      </c>
      <c r="C1" s="43" t="s">
        <v>33</v>
      </c>
      <c r="D1" s="43" t="s">
        <v>136</v>
      </c>
      <c r="E1" s="43"/>
    </row>
    <row r="2" spans="1:5" x14ac:dyDescent="0.45">
      <c r="A2" s="43"/>
      <c r="B2" s="43"/>
      <c r="C2" s="43"/>
      <c r="D2" s="28" t="s">
        <v>84</v>
      </c>
      <c r="E2" s="29" t="s">
        <v>137</v>
      </c>
    </row>
    <row r="3" spans="1:5" x14ac:dyDescent="0.45">
      <c r="A3" s="30" t="s">
        <v>138</v>
      </c>
      <c r="B3" s="30" t="s">
        <v>138</v>
      </c>
      <c r="C3" s="28" t="s">
        <v>139</v>
      </c>
      <c r="D3" s="31">
        <v>2500</v>
      </c>
      <c r="E3" s="31">
        <v>2000</v>
      </c>
    </row>
    <row r="4" spans="1:5" x14ac:dyDescent="0.45">
      <c r="A4" s="43" t="s">
        <v>140</v>
      </c>
      <c r="B4" s="43"/>
      <c r="C4" s="30" t="s">
        <v>138</v>
      </c>
      <c r="D4" s="31">
        <v>3500</v>
      </c>
      <c r="E4" s="31">
        <v>2500</v>
      </c>
    </row>
    <row r="5" spans="1:5" x14ac:dyDescent="0.45">
      <c r="A5" s="43" t="s">
        <v>140</v>
      </c>
      <c r="B5" s="43"/>
      <c r="C5" s="28" t="s">
        <v>139</v>
      </c>
      <c r="D5" s="31">
        <v>6000</v>
      </c>
      <c r="E5" s="31">
        <v>4500</v>
      </c>
    </row>
    <row r="6" spans="1:5" x14ac:dyDescent="0.45">
      <c r="A6" s="28" t="s">
        <v>139</v>
      </c>
      <c r="B6" s="28" t="s">
        <v>139</v>
      </c>
      <c r="C6" s="30" t="s">
        <v>138</v>
      </c>
      <c r="D6" s="31">
        <v>7000</v>
      </c>
      <c r="E6" s="31">
        <v>5000</v>
      </c>
    </row>
    <row r="7" spans="1:5" x14ac:dyDescent="0.45">
      <c r="A7" s="28" t="s">
        <v>139</v>
      </c>
      <c r="B7" s="28" t="s">
        <v>139</v>
      </c>
      <c r="C7" s="28" t="s">
        <v>139</v>
      </c>
      <c r="D7" s="31">
        <v>8000</v>
      </c>
      <c r="E7" s="31">
        <v>5000</v>
      </c>
    </row>
  </sheetData>
  <sheetProtection sheet="1" objects="1" scenarios="1"/>
  <mergeCells count="6">
    <mergeCell ref="A5:B5"/>
    <mergeCell ref="D1:E1"/>
    <mergeCell ref="C1:C2"/>
    <mergeCell ref="B1:B2"/>
    <mergeCell ref="A1:A2"/>
    <mergeCell ref="A4:B4"/>
  </mergeCells>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87129-EC55-4B06-888A-B7DD18E9E583}">
  <sheetPr codeName="Sheet3"/>
  <dimension ref="A1:R28"/>
  <sheetViews>
    <sheetView workbookViewId="0">
      <selection activeCell="D7" sqref="D7"/>
    </sheetView>
  </sheetViews>
  <sheetFormatPr defaultRowHeight="15" x14ac:dyDescent="0.45"/>
  <cols>
    <col min="1" max="1" width="10.796875" style="14" bestFit="1" customWidth="1"/>
    <col min="2" max="2" width="9.59765625" style="14" bestFit="1" customWidth="1"/>
    <col min="3" max="3" width="7.09765625" style="1" bestFit="1" customWidth="1"/>
    <col min="4" max="4" width="6.09765625" style="1" bestFit="1" customWidth="1"/>
    <col min="5" max="5" width="10.3984375" style="1" bestFit="1" customWidth="1"/>
    <col min="6" max="6" width="5" style="14" bestFit="1" customWidth="1"/>
    <col min="7" max="7" width="6.796875" style="14" bestFit="1" customWidth="1"/>
    <col min="8" max="8" width="5.69921875" style="14" customWidth="1"/>
    <col min="9" max="9" width="10.8984375" style="3" bestFit="1" customWidth="1"/>
    <col min="10" max="10" width="16.296875" style="3" bestFit="1" customWidth="1"/>
    <col min="11" max="11" width="5.69921875" style="3" customWidth="1"/>
    <col min="12" max="13" width="9.59765625" style="3" bestFit="1" customWidth="1"/>
    <col min="14" max="14" width="20.69921875" style="3" bestFit="1" customWidth="1"/>
    <col min="15" max="15" width="5" style="3" bestFit="1" customWidth="1"/>
    <col min="16" max="16" width="6.796875" style="3" bestFit="1" customWidth="1"/>
    <col min="17" max="17" width="5" style="3" bestFit="1" customWidth="1"/>
    <col min="18" max="18" width="7.5" style="3" bestFit="1" customWidth="1"/>
    <col min="19" max="16384" width="8.796875" style="3"/>
  </cols>
  <sheetData>
    <row r="1" spans="1:18" ht="18.600000000000001" x14ac:dyDescent="0.45">
      <c r="A1" s="45" t="s">
        <v>93</v>
      </c>
      <c r="B1" s="45"/>
      <c r="C1" s="45"/>
      <c r="D1" s="45"/>
      <c r="E1" s="45"/>
      <c r="F1" s="45"/>
      <c r="G1" s="45"/>
      <c r="L1" s="44" t="s">
        <v>92</v>
      </c>
      <c r="M1" s="44"/>
      <c r="N1" s="44"/>
      <c r="O1" s="44"/>
      <c r="P1" s="44"/>
      <c r="Q1" s="44"/>
      <c r="R1" s="44"/>
    </row>
    <row r="2" spans="1:18" x14ac:dyDescent="0.45">
      <c r="A2" s="12" t="s">
        <v>95</v>
      </c>
      <c r="B2" s="12" t="s">
        <v>96</v>
      </c>
      <c r="C2" s="2" t="s">
        <v>0</v>
      </c>
      <c r="D2" s="2" t="s">
        <v>31</v>
      </c>
      <c r="E2" s="2" t="s">
        <v>1</v>
      </c>
      <c r="F2" s="10" t="s">
        <v>95</v>
      </c>
      <c r="G2" s="10" t="s">
        <v>96</v>
      </c>
      <c r="H2" s="23"/>
      <c r="I2" s="10" t="s">
        <v>20</v>
      </c>
      <c r="J2" s="10" t="s">
        <v>21</v>
      </c>
      <c r="L2" s="15" t="s">
        <v>95</v>
      </c>
      <c r="M2" s="15" t="s">
        <v>96</v>
      </c>
      <c r="N2" s="15" t="s">
        <v>82</v>
      </c>
      <c r="O2" s="15" t="s">
        <v>37</v>
      </c>
      <c r="P2" s="15" t="s">
        <v>38</v>
      </c>
      <c r="Q2" s="15" t="s">
        <v>33</v>
      </c>
      <c r="R2" s="15" t="s">
        <v>85</v>
      </c>
    </row>
    <row r="3" spans="1:18" x14ac:dyDescent="0.45">
      <c r="A3" s="13">
        <f>DATE(YEAR(B3)-3,MONTH(B3),DAY(B3)+1)</f>
        <v>42096</v>
      </c>
      <c r="B3" s="13">
        <f>$J$3</f>
        <v>43191</v>
      </c>
      <c r="C3" s="1" t="s">
        <v>2</v>
      </c>
      <c r="D3" s="1" t="s">
        <v>30</v>
      </c>
      <c r="E3" s="1" t="s">
        <v>3</v>
      </c>
      <c r="F3" s="14" t="s">
        <v>23</v>
      </c>
      <c r="G3" s="14" t="s">
        <v>22</v>
      </c>
      <c r="I3" s="16">
        <v>45689</v>
      </c>
      <c r="J3" s="16">
        <f>I3-2498</f>
        <v>43191</v>
      </c>
      <c r="L3" s="13">
        <f>DATE(YEAR(M3)-12,MONTH(M3),DAY(M3)+1)</f>
        <v>38809</v>
      </c>
      <c r="M3" s="11">
        <f>$J$3</f>
        <v>43191</v>
      </c>
      <c r="N3" s="3" t="s">
        <v>83</v>
      </c>
      <c r="O3" s="3">
        <v>1</v>
      </c>
      <c r="P3" s="3">
        <v>1</v>
      </c>
      <c r="Q3" s="3">
        <v>1</v>
      </c>
      <c r="R3" s="9">
        <v>5000</v>
      </c>
    </row>
    <row r="4" spans="1:18" x14ac:dyDescent="0.45">
      <c r="A4" s="13">
        <f t="shared" ref="A4:A7" si="0">DATE(YEAR(B4)-3,MONTH(B4),DAY(B4)+1)</f>
        <v>41001</v>
      </c>
      <c r="B4" s="13">
        <f>A3-1</f>
        <v>42095</v>
      </c>
      <c r="C4" s="1" t="s">
        <v>2</v>
      </c>
      <c r="D4" s="1" t="s">
        <v>30</v>
      </c>
      <c r="E4" s="1" t="s">
        <v>4</v>
      </c>
      <c r="F4" s="14" t="s">
        <v>25</v>
      </c>
      <c r="G4" s="14" t="s">
        <v>24</v>
      </c>
      <c r="L4" s="13">
        <f t="shared" ref="L4:L10" si="1">DATE(YEAR(M4)-12,MONTH(M4),DAY(M4)+1)</f>
        <v>38809</v>
      </c>
      <c r="M4" s="11">
        <f t="shared" ref="M4:M10" si="2">$J$3</f>
        <v>43191</v>
      </c>
      <c r="N4" s="3" t="s">
        <v>83</v>
      </c>
      <c r="O4" s="3">
        <v>1</v>
      </c>
      <c r="Q4" s="3">
        <v>1</v>
      </c>
      <c r="R4" s="9">
        <v>4500</v>
      </c>
    </row>
    <row r="5" spans="1:18" x14ac:dyDescent="0.45">
      <c r="A5" s="13">
        <f>DATE(YEAR(B5)-3,MONTH(B5),DAY(B5)+1)</f>
        <v>42096</v>
      </c>
      <c r="B5" s="13">
        <f>$J$3</f>
        <v>43191</v>
      </c>
      <c r="C5" s="1" t="s">
        <v>2</v>
      </c>
      <c r="D5" s="1" t="s">
        <v>32</v>
      </c>
      <c r="E5" s="1" t="s">
        <v>3</v>
      </c>
      <c r="F5" s="14" t="s">
        <v>23</v>
      </c>
      <c r="G5" s="14" t="s">
        <v>22</v>
      </c>
      <c r="J5" s="11"/>
      <c r="L5" s="13">
        <f t="shared" si="1"/>
        <v>38809</v>
      </c>
      <c r="M5" s="11">
        <f t="shared" si="2"/>
        <v>43191</v>
      </c>
      <c r="N5" s="3" t="s">
        <v>83</v>
      </c>
      <c r="O5" s="3">
        <v>1</v>
      </c>
      <c r="P5" s="3">
        <v>1</v>
      </c>
      <c r="R5" s="9">
        <v>5000</v>
      </c>
    </row>
    <row r="6" spans="1:18" x14ac:dyDescent="0.45">
      <c r="A6" s="13">
        <f t="shared" ref="A6" si="3">DATE(YEAR(B6)-3,MONTH(B6),DAY(B6)+1)</f>
        <v>41001</v>
      </c>
      <c r="B6" s="13">
        <f>A5-1</f>
        <v>42095</v>
      </c>
      <c r="C6" s="1" t="s">
        <v>2</v>
      </c>
      <c r="D6" s="1" t="s">
        <v>32</v>
      </c>
      <c r="E6" s="1" t="s">
        <v>4</v>
      </c>
      <c r="F6" s="14" t="s">
        <v>25</v>
      </c>
      <c r="G6" s="14" t="s">
        <v>24</v>
      </c>
      <c r="L6" s="13">
        <f t="shared" si="1"/>
        <v>38809</v>
      </c>
      <c r="M6" s="11">
        <f t="shared" si="2"/>
        <v>43191</v>
      </c>
      <c r="N6" s="3" t="s">
        <v>83</v>
      </c>
      <c r="O6" s="3">
        <v>1</v>
      </c>
      <c r="R6" s="9">
        <v>2500</v>
      </c>
    </row>
    <row r="7" spans="1:18" x14ac:dyDescent="0.45">
      <c r="A7" s="13">
        <f t="shared" si="0"/>
        <v>39905</v>
      </c>
      <c r="B7" s="13">
        <f>DATE(YEAR($J$3)-6,MONTH($J$3),DAY($J$3))</f>
        <v>41000</v>
      </c>
      <c r="C7" s="1" t="s">
        <v>2</v>
      </c>
      <c r="D7" s="1" t="s">
        <v>30</v>
      </c>
      <c r="E7" s="1" t="s">
        <v>5</v>
      </c>
      <c r="F7" s="14" t="s">
        <v>27</v>
      </c>
      <c r="G7" s="14" t="s">
        <v>26</v>
      </c>
      <c r="L7" s="13">
        <f t="shared" si="1"/>
        <v>38809</v>
      </c>
      <c r="M7" s="11">
        <f t="shared" si="2"/>
        <v>43191</v>
      </c>
      <c r="N7" s="3" t="s">
        <v>83</v>
      </c>
      <c r="P7" s="3">
        <v>1</v>
      </c>
      <c r="Q7" s="3">
        <v>1</v>
      </c>
      <c r="R7" s="9">
        <v>4500</v>
      </c>
    </row>
    <row r="8" spans="1:18" x14ac:dyDescent="0.45">
      <c r="A8" s="13">
        <v>1</v>
      </c>
      <c r="B8" s="13">
        <f>DATE(YEAR($I$3)-G8,MONTH($I$3),DAY($I$3))</f>
        <v>23774</v>
      </c>
      <c r="C8" s="1" t="s">
        <v>2</v>
      </c>
      <c r="D8" s="1" t="s">
        <v>30</v>
      </c>
      <c r="E8" s="1" t="s">
        <v>6</v>
      </c>
      <c r="F8" s="14" t="s">
        <v>28</v>
      </c>
      <c r="G8" s="14">
        <v>60</v>
      </c>
      <c r="L8" s="13">
        <f t="shared" si="1"/>
        <v>38809</v>
      </c>
      <c r="M8" s="11">
        <f t="shared" si="2"/>
        <v>43191</v>
      </c>
      <c r="N8" s="3" t="s">
        <v>83</v>
      </c>
      <c r="Q8" s="3">
        <v>1</v>
      </c>
      <c r="R8" s="9">
        <v>2000</v>
      </c>
    </row>
    <row r="9" spans="1:18" x14ac:dyDescent="0.45">
      <c r="A9" s="13">
        <f>B8-1</f>
        <v>23773</v>
      </c>
      <c r="B9" s="13">
        <f>DATE(YEAR($I$3)-G9,MONTH($I$3),DAY($I$3))</f>
        <v>31079</v>
      </c>
      <c r="C9" s="1" t="s">
        <v>2</v>
      </c>
      <c r="D9" s="1" t="s">
        <v>30</v>
      </c>
      <c r="E9" s="1" t="s">
        <v>7</v>
      </c>
      <c r="F9" s="14">
        <f>G8</f>
        <v>60</v>
      </c>
      <c r="G9" s="14">
        <v>40</v>
      </c>
      <c r="L9" s="13">
        <f t="shared" si="1"/>
        <v>38809</v>
      </c>
      <c r="M9" s="11">
        <f t="shared" si="2"/>
        <v>43191</v>
      </c>
      <c r="N9" s="3" t="s">
        <v>83</v>
      </c>
      <c r="P9" s="3">
        <v>1</v>
      </c>
      <c r="R9" s="9">
        <v>2500</v>
      </c>
    </row>
    <row r="10" spans="1:18" x14ac:dyDescent="0.45">
      <c r="A10" s="13">
        <f>B9-1</f>
        <v>31078</v>
      </c>
      <c r="B10" s="13">
        <f>A7+1</f>
        <v>39906</v>
      </c>
      <c r="C10" s="1" t="s">
        <v>2</v>
      </c>
      <c r="D10" s="1" t="s">
        <v>30</v>
      </c>
      <c r="E10" s="1" t="s">
        <v>8</v>
      </c>
      <c r="F10" s="14">
        <f>G9</f>
        <v>40</v>
      </c>
      <c r="G10" s="14" t="s">
        <v>29</v>
      </c>
      <c r="L10" s="13">
        <f t="shared" si="1"/>
        <v>38809</v>
      </c>
      <c r="M10" s="11">
        <f t="shared" si="2"/>
        <v>43191</v>
      </c>
      <c r="N10" s="3" t="s">
        <v>83</v>
      </c>
      <c r="R10" s="9">
        <v>0</v>
      </c>
    </row>
    <row r="11" spans="1:18" x14ac:dyDescent="0.45">
      <c r="A11" s="13">
        <f t="shared" ref="A11" si="4">DATE(YEAR(B11)-3,MONTH(B11),DAY(B11)+1)</f>
        <v>39905</v>
      </c>
      <c r="B11" s="13">
        <f>DATE(YEAR($J$3)-6,MONTH($J$3),DAY($J$3))</f>
        <v>41000</v>
      </c>
      <c r="C11" s="1" t="s">
        <v>2</v>
      </c>
      <c r="D11" s="1" t="s">
        <v>32</v>
      </c>
      <c r="E11" s="1" t="s">
        <v>9</v>
      </c>
      <c r="F11" s="14" t="s">
        <v>27</v>
      </c>
      <c r="G11" s="14" t="s">
        <v>26</v>
      </c>
      <c r="L11" s="11">
        <v>1</v>
      </c>
      <c r="M11" s="11">
        <f>$L$10-1</f>
        <v>38808</v>
      </c>
      <c r="N11" s="3" t="s">
        <v>84</v>
      </c>
      <c r="O11" s="3">
        <v>1</v>
      </c>
      <c r="P11" s="3">
        <v>1</v>
      </c>
      <c r="Q11" s="3">
        <v>1</v>
      </c>
      <c r="R11" s="9">
        <v>8000</v>
      </c>
    </row>
    <row r="12" spans="1:18" x14ac:dyDescent="0.45">
      <c r="A12" s="13">
        <v>1</v>
      </c>
      <c r="B12" s="13">
        <f>DATE(YEAR($I$3)-G12,MONTH($I$3),DAY($I$3))</f>
        <v>20121</v>
      </c>
      <c r="C12" s="1" t="s">
        <v>2</v>
      </c>
      <c r="D12" s="1" t="s">
        <v>32</v>
      </c>
      <c r="E12" s="1" t="s">
        <v>10</v>
      </c>
      <c r="F12" s="14" t="s">
        <v>28</v>
      </c>
      <c r="G12" s="14">
        <v>70</v>
      </c>
      <c r="L12" s="11">
        <v>1</v>
      </c>
      <c r="M12" s="11">
        <f t="shared" ref="M12:M18" si="5">$L$10-1</f>
        <v>38808</v>
      </c>
      <c r="N12" s="3" t="s">
        <v>84</v>
      </c>
      <c r="O12" s="3">
        <v>1</v>
      </c>
      <c r="Q12" s="3">
        <v>1</v>
      </c>
      <c r="R12" s="9">
        <v>6000</v>
      </c>
    </row>
    <row r="13" spans="1:18" x14ac:dyDescent="0.45">
      <c r="A13" s="13">
        <f>B12-1</f>
        <v>20120</v>
      </c>
      <c r="B13" s="13">
        <f>DATE(YEAR($I$3)-G13,MONTH($I$3),DAY($I$3))</f>
        <v>21947</v>
      </c>
      <c r="C13" s="1" t="s">
        <v>2</v>
      </c>
      <c r="D13" s="1" t="s">
        <v>32</v>
      </c>
      <c r="E13" s="1" t="s">
        <v>11</v>
      </c>
      <c r="F13" s="14">
        <f>G12</f>
        <v>70</v>
      </c>
      <c r="G13" s="14">
        <v>65</v>
      </c>
      <c r="L13" s="11">
        <v>1</v>
      </c>
      <c r="M13" s="11">
        <f t="shared" si="5"/>
        <v>38808</v>
      </c>
      <c r="N13" s="3" t="s">
        <v>84</v>
      </c>
      <c r="O13" s="3">
        <v>1</v>
      </c>
      <c r="P13" s="3">
        <v>1</v>
      </c>
      <c r="R13" s="9">
        <v>7000</v>
      </c>
    </row>
    <row r="14" spans="1:18" x14ac:dyDescent="0.45">
      <c r="A14" s="13">
        <f t="shared" ref="A14:A17" si="6">B13-1</f>
        <v>21946</v>
      </c>
      <c r="B14" s="13">
        <f>DATE(YEAR($I$3)-G14,MONTH($I$3),DAY($I$3))</f>
        <v>23774</v>
      </c>
      <c r="C14" s="1" t="s">
        <v>2</v>
      </c>
      <c r="D14" s="1" t="s">
        <v>32</v>
      </c>
      <c r="E14" s="1" t="s">
        <v>12</v>
      </c>
      <c r="F14" s="14">
        <f t="shared" ref="F14:F17" si="7">G13</f>
        <v>65</v>
      </c>
      <c r="G14" s="14">
        <v>60</v>
      </c>
      <c r="L14" s="11">
        <v>1</v>
      </c>
      <c r="M14" s="11">
        <f t="shared" si="5"/>
        <v>38808</v>
      </c>
      <c r="N14" s="3" t="s">
        <v>84</v>
      </c>
      <c r="O14" s="3">
        <v>1</v>
      </c>
      <c r="R14" s="9">
        <v>3500</v>
      </c>
    </row>
    <row r="15" spans="1:18" x14ac:dyDescent="0.45">
      <c r="A15" s="13">
        <f t="shared" si="6"/>
        <v>23773</v>
      </c>
      <c r="B15" s="13">
        <f>DATE(YEAR($I$3)-G15,MONTH($I$3),DAY($I$3))</f>
        <v>27426</v>
      </c>
      <c r="C15" s="1" t="s">
        <v>2</v>
      </c>
      <c r="D15" s="1" t="s">
        <v>32</v>
      </c>
      <c r="E15" s="1" t="s">
        <v>13</v>
      </c>
      <c r="F15" s="14">
        <f t="shared" si="7"/>
        <v>60</v>
      </c>
      <c r="G15" s="14">
        <v>50</v>
      </c>
      <c r="L15" s="11">
        <v>1</v>
      </c>
      <c r="M15" s="11">
        <f t="shared" si="5"/>
        <v>38808</v>
      </c>
      <c r="N15" s="3" t="s">
        <v>84</v>
      </c>
      <c r="P15" s="3">
        <v>1</v>
      </c>
      <c r="Q15" s="3">
        <v>1</v>
      </c>
      <c r="R15" s="9">
        <v>6000</v>
      </c>
    </row>
    <row r="16" spans="1:18" x14ac:dyDescent="0.45">
      <c r="A16" s="13">
        <f t="shared" si="6"/>
        <v>27425</v>
      </c>
      <c r="B16" s="13">
        <f>DATE(YEAR($I$3)-G16,MONTH($I$3),DAY($I$3))</f>
        <v>31079</v>
      </c>
      <c r="C16" s="1" t="s">
        <v>2</v>
      </c>
      <c r="D16" s="1" t="s">
        <v>32</v>
      </c>
      <c r="E16" s="1" t="s">
        <v>14</v>
      </c>
      <c r="F16" s="14">
        <f t="shared" si="7"/>
        <v>50</v>
      </c>
      <c r="G16" s="14">
        <v>40</v>
      </c>
      <c r="L16" s="11">
        <v>1</v>
      </c>
      <c r="M16" s="11">
        <f t="shared" si="5"/>
        <v>38808</v>
      </c>
      <c r="N16" s="3" t="s">
        <v>84</v>
      </c>
      <c r="Q16" s="3">
        <v>1</v>
      </c>
      <c r="R16" s="9">
        <v>2500</v>
      </c>
    </row>
    <row r="17" spans="1:18" x14ac:dyDescent="0.45">
      <c r="A17" s="13">
        <f t="shared" si="6"/>
        <v>31078</v>
      </c>
      <c r="B17" s="13">
        <f>A11-1</f>
        <v>39904</v>
      </c>
      <c r="C17" s="1" t="s">
        <v>2</v>
      </c>
      <c r="D17" s="1" t="s">
        <v>32</v>
      </c>
      <c r="E17" s="1" t="s">
        <v>15</v>
      </c>
      <c r="F17" s="14">
        <f t="shared" si="7"/>
        <v>40</v>
      </c>
      <c r="G17" s="14" t="s">
        <v>29</v>
      </c>
      <c r="L17" s="11">
        <v>1</v>
      </c>
      <c r="M17" s="11">
        <f t="shared" si="5"/>
        <v>38808</v>
      </c>
      <c r="N17" s="3" t="s">
        <v>84</v>
      </c>
      <c r="P17" s="3">
        <v>1</v>
      </c>
      <c r="R17" s="9">
        <v>3500</v>
      </c>
    </row>
    <row r="18" spans="1:18" x14ac:dyDescent="0.45">
      <c r="A18" s="13">
        <f>DATE(YEAR(B18)-6,MONTH(B18),DAY(B18)+1)</f>
        <v>41001</v>
      </c>
      <c r="B18" s="13">
        <f>$J$3</f>
        <v>43191</v>
      </c>
      <c r="C18" s="1" t="s">
        <v>16</v>
      </c>
      <c r="D18" s="1" t="s">
        <v>30</v>
      </c>
      <c r="E18" s="1" t="s">
        <v>17</v>
      </c>
      <c r="F18" s="14" t="s">
        <v>25</v>
      </c>
      <c r="G18" s="14" t="s">
        <v>22</v>
      </c>
      <c r="L18" s="11">
        <v>1</v>
      </c>
      <c r="M18" s="11">
        <f t="shared" si="5"/>
        <v>38808</v>
      </c>
      <c r="N18" s="3" t="s">
        <v>84</v>
      </c>
      <c r="R18" s="9">
        <v>0</v>
      </c>
    </row>
    <row r="19" spans="1:18" x14ac:dyDescent="0.45">
      <c r="A19" s="13">
        <f>DATE(YEAR(B19)-6,MONTH(B19),DAY(B19)+1)</f>
        <v>41001</v>
      </c>
      <c r="B19" s="13">
        <f>$J$3</f>
        <v>43191</v>
      </c>
      <c r="C19" s="1" t="s">
        <v>16</v>
      </c>
      <c r="D19" s="1" t="s">
        <v>32</v>
      </c>
      <c r="E19" s="1" t="s">
        <v>18</v>
      </c>
      <c r="F19" s="14" t="s">
        <v>25</v>
      </c>
      <c r="G19" s="14" t="s">
        <v>22</v>
      </c>
    </row>
    <row r="20" spans="1:18" x14ac:dyDescent="0.45">
      <c r="A20" s="13">
        <f t="shared" ref="A20:A21" si="8">DATE(YEAR(B20)-3,MONTH(B20),DAY(B20)+1)</f>
        <v>39905</v>
      </c>
      <c r="B20" s="13">
        <f>A18-1</f>
        <v>41000</v>
      </c>
      <c r="C20" s="1" t="s">
        <v>16</v>
      </c>
      <c r="D20" s="1" t="s">
        <v>30</v>
      </c>
      <c r="E20" s="1" t="s">
        <v>5</v>
      </c>
    </row>
    <row r="21" spans="1:18" x14ac:dyDescent="0.45">
      <c r="A21" s="13">
        <f t="shared" si="8"/>
        <v>39905</v>
      </c>
      <c r="B21" s="13">
        <f>A19-1</f>
        <v>41000</v>
      </c>
      <c r="C21" s="1" t="s">
        <v>16</v>
      </c>
      <c r="D21" s="1" t="s">
        <v>32</v>
      </c>
      <c r="E21" s="1" t="s">
        <v>19</v>
      </c>
    </row>
    <row r="22" spans="1:18" x14ac:dyDescent="0.45">
      <c r="A22" s="13">
        <v>1</v>
      </c>
      <c r="B22" s="13">
        <f>DATE(YEAR($I$3)-G22,MONTH($I$3),DAY($I$3))</f>
        <v>23774</v>
      </c>
      <c r="C22" s="1" t="s">
        <v>16</v>
      </c>
      <c r="D22" s="1" t="s">
        <v>30</v>
      </c>
      <c r="E22" s="1" t="s">
        <v>7</v>
      </c>
      <c r="F22" s="14" t="s">
        <v>28</v>
      </c>
      <c r="G22" s="14">
        <v>60</v>
      </c>
    </row>
    <row r="23" spans="1:18" x14ac:dyDescent="0.45">
      <c r="A23" s="13">
        <f>B22-1</f>
        <v>23773</v>
      </c>
      <c r="B23" s="13">
        <f>A20-1</f>
        <v>39904</v>
      </c>
      <c r="C23" s="1" t="s">
        <v>16</v>
      </c>
      <c r="D23" s="1" t="s">
        <v>30</v>
      </c>
      <c r="E23" s="1" t="s">
        <v>8</v>
      </c>
      <c r="F23" s="14">
        <f>G22</f>
        <v>60</v>
      </c>
      <c r="G23" s="14" t="s">
        <v>29</v>
      </c>
    </row>
    <row r="24" spans="1:18" x14ac:dyDescent="0.45">
      <c r="A24" s="13">
        <v>1</v>
      </c>
      <c r="B24" s="13">
        <f>DATE(YEAR($I$3)-G24,MONTH($I$3),DAY($I$3))</f>
        <v>20121</v>
      </c>
      <c r="C24" s="1" t="s">
        <v>16</v>
      </c>
      <c r="D24" s="1" t="s">
        <v>32</v>
      </c>
      <c r="E24" s="1" t="s">
        <v>11</v>
      </c>
      <c r="F24" s="14" t="s">
        <v>28</v>
      </c>
      <c r="G24" s="14">
        <v>70</v>
      </c>
    </row>
    <row r="25" spans="1:18" x14ac:dyDescent="0.45">
      <c r="A25" s="13">
        <f>B24-1</f>
        <v>20120</v>
      </c>
      <c r="B25" s="13">
        <f>DATE(YEAR($I$3)-G25,MONTH($I$3),DAY($I$3))</f>
        <v>23774</v>
      </c>
      <c r="C25" s="1" t="s">
        <v>16</v>
      </c>
      <c r="D25" s="1" t="s">
        <v>32</v>
      </c>
      <c r="E25" s="1" t="s">
        <v>12</v>
      </c>
      <c r="F25" s="14">
        <f>G24</f>
        <v>70</v>
      </c>
      <c r="G25" s="14">
        <v>60</v>
      </c>
    </row>
    <row r="26" spans="1:18" x14ac:dyDescent="0.45">
      <c r="A26" s="13">
        <f>B25-1</f>
        <v>23773</v>
      </c>
      <c r="B26" s="13">
        <f>DATE(YEAR($I$3)-G26,MONTH($I$3),DAY($I$3))</f>
        <v>27426</v>
      </c>
      <c r="C26" s="1" t="s">
        <v>16</v>
      </c>
      <c r="D26" s="1" t="s">
        <v>32</v>
      </c>
      <c r="E26" s="1" t="s">
        <v>13</v>
      </c>
      <c r="F26" s="14">
        <f t="shared" ref="F26:F28" si="9">G25</f>
        <v>60</v>
      </c>
      <c r="G26" s="14">
        <v>50</v>
      </c>
    </row>
    <row r="27" spans="1:18" x14ac:dyDescent="0.45">
      <c r="A27" s="13">
        <f>B26-1</f>
        <v>27425</v>
      </c>
      <c r="B27" s="13">
        <f>DATE(YEAR($I$3)-G27,MONTH($I$3),DAY($I$3))</f>
        <v>31079</v>
      </c>
      <c r="C27" s="1" t="s">
        <v>16</v>
      </c>
      <c r="D27" s="1" t="s">
        <v>32</v>
      </c>
      <c r="E27" s="1" t="s">
        <v>14</v>
      </c>
      <c r="F27" s="14">
        <f t="shared" si="9"/>
        <v>50</v>
      </c>
      <c r="G27" s="14">
        <v>40</v>
      </c>
    </row>
    <row r="28" spans="1:18" x14ac:dyDescent="0.45">
      <c r="A28" s="13">
        <f>B27-1</f>
        <v>31078</v>
      </c>
      <c r="B28" s="13">
        <f>A21-1</f>
        <v>39904</v>
      </c>
      <c r="C28" s="1" t="s">
        <v>16</v>
      </c>
      <c r="D28" s="1" t="s">
        <v>32</v>
      </c>
      <c r="E28" s="1" t="s">
        <v>15</v>
      </c>
      <c r="F28" s="14">
        <f t="shared" si="9"/>
        <v>40</v>
      </c>
      <c r="G28" s="14" t="s">
        <v>29</v>
      </c>
    </row>
  </sheetData>
  <sheetProtection sheet="1" objects="1" scenarios="1"/>
  <mergeCells count="2">
    <mergeCell ref="L1:R1"/>
    <mergeCell ref="A1:G1"/>
  </mergeCells>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1B2E3-9A04-422E-95D3-1A8E71F43742}">
  <sheetPr codeName="Sheet4"/>
  <dimension ref="A1:C40"/>
  <sheetViews>
    <sheetView workbookViewId="0">
      <pane ySplit="1" topLeftCell="A2" activePane="bottomLeft" state="frozen"/>
      <selection activeCell="D7" sqref="D7"/>
      <selection pane="bottomLeft" activeCell="D7" sqref="D7"/>
    </sheetView>
  </sheetViews>
  <sheetFormatPr defaultRowHeight="15" x14ac:dyDescent="0.45"/>
  <cols>
    <col min="1" max="1" width="43.69921875" style="5" bestFit="1" customWidth="1"/>
    <col min="2" max="2" width="19" style="5" bestFit="1" customWidth="1"/>
    <col min="3" max="3" width="9" style="5" bestFit="1" customWidth="1"/>
    <col min="4" max="4" width="8.796875" style="5"/>
    <col min="5" max="5" width="25.3984375" style="5" bestFit="1" customWidth="1"/>
    <col min="6" max="16384" width="8.796875" style="5"/>
  </cols>
  <sheetData>
    <row r="1" spans="1:3" x14ac:dyDescent="0.45">
      <c r="A1" s="4" t="s">
        <v>46</v>
      </c>
      <c r="B1" s="4" t="s">
        <v>47</v>
      </c>
      <c r="C1" s="4" t="s">
        <v>48</v>
      </c>
    </row>
    <row r="2" spans="1:3" x14ac:dyDescent="0.45">
      <c r="A2" s="6" t="s">
        <v>49</v>
      </c>
      <c r="B2" s="6" t="s">
        <v>109</v>
      </c>
      <c r="C2" s="7">
        <v>1</v>
      </c>
    </row>
    <row r="3" spans="1:3" x14ac:dyDescent="0.45">
      <c r="A3" s="6" t="s">
        <v>97</v>
      </c>
      <c r="B3" s="6" t="s">
        <v>110</v>
      </c>
      <c r="C3" s="7">
        <v>2</v>
      </c>
    </row>
    <row r="4" spans="1:3" x14ac:dyDescent="0.45">
      <c r="A4" s="6" t="s">
        <v>50</v>
      </c>
      <c r="B4" s="6" t="s">
        <v>111</v>
      </c>
      <c r="C4" s="7">
        <v>3</v>
      </c>
    </row>
    <row r="5" spans="1:3" x14ac:dyDescent="0.45">
      <c r="A5" s="6" t="s">
        <v>51</v>
      </c>
      <c r="B5" s="6" t="s">
        <v>112</v>
      </c>
      <c r="C5" s="7">
        <v>4</v>
      </c>
    </row>
    <row r="6" spans="1:3" x14ac:dyDescent="0.45">
      <c r="A6" s="6" t="s">
        <v>52</v>
      </c>
      <c r="B6" s="6" t="s">
        <v>113</v>
      </c>
      <c r="C6" s="7">
        <v>6</v>
      </c>
    </row>
    <row r="7" spans="1:3" x14ac:dyDescent="0.45">
      <c r="A7" s="6" t="s">
        <v>53</v>
      </c>
      <c r="B7" s="6" t="s">
        <v>114</v>
      </c>
      <c r="C7" s="7">
        <v>10</v>
      </c>
    </row>
    <row r="8" spans="1:3" x14ac:dyDescent="0.45">
      <c r="A8" s="6" t="s">
        <v>54</v>
      </c>
      <c r="B8" s="6" t="s">
        <v>115</v>
      </c>
      <c r="C8" s="7">
        <v>15</v>
      </c>
    </row>
    <row r="9" spans="1:3" x14ac:dyDescent="0.45">
      <c r="A9" s="6" t="s">
        <v>55</v>
      </c>
      <c r="B9" s="6" t="s">
        <v>116</v>
      </c>
      <c r="C9" s="7">
        <v>18</v>
      </c>
    </row>
    <row r="10" spans="1:3" x14ac:dyDescent="0.45">
      <c r="A10" s="6" t="s">
        <v>56</v>
      </c>
      <c r="B10" s="6" t="s">
        <v>117</v>
      </c>
      <c r="C10" s="7">
        <v>19</v>
      </c>
    </row>
    <row r="11" spans="1:3" x14ac:dyDescent="0.45">
      <c r="A11" s="6" t="s">
        <v>57</v>
      </c>
      <c r="B11" s="6" t="s">
        <v>118</v>
      </c>
      <c r="C11" s="6">
        <v>23</v>
      </c>
    </row>
    <row r="12" spans="1:3" x14ac:dyDescent="0.45">
      <c r="A12" s="6" t="s">
        <v>98</v>
      </c>
      <c r="B12" s="6" t="s">
        <v>119</v>
      </c>
      <c r="C12" s="5">
        <v>27</v>
      </c>
    </row>
    <row r="13" spans="1:3" x14ac:dyDescent="0.45">
      <c r="A13" s="6" t="s">
        <v>58</v>
      </c>
      <c r="B13" s="6" t="s">
        <v>120</v>
      </c>
      <c r="C13" s="5">
        <v>28</v>
      </c>
    </row>
    <row r="14" spans="1:3" x14ac:dyDescent="0.45">
      <c r="A14" s="5" t="s">
        <v>59</v>
      </c>
      <c r="B14" s="5" t="s">
        <v>121</v>
      </c>
      <c r="C14" s="5">
        <v>30</v>
      </c>
    </row>
    <row r="15" spans="1:3" x14ac:dyDescent="0.45">
      <c r="A15" s="5" t="s">
        <v>60</v>
      </c>
      <c r="B15" s="5" t="s">
        <v>135</v>
      </c>
      <c r="C15" s="5">
        <v>31</v>
      </c>
    </row>
    <row r="16" spans="1:3" x14ac:dyDescent="0.45">
      <c r="A16" s="5" t="s">
        <v>61</v>
      </c>
      <c r="B16" s="5" t="s">
        <v>122</v>
      </c>
      <c r="C16" s="5">
        <v>35</v>
      </c>
    </row>
    <row r="17" spans="1:3" x14ac:dyDescent="0.45">
      <c r="A17" s="5" t="s">
        <v>62</v>
      </c>
      <c r="B17" s="5" t="s">
        <v>123</v>
      </c>
      <c r="C17" s="5">
        <v>40</v>
      </c>
    </row>
    <row r="18" spans="1:3" x14ac:dyDescent="0.45">
      <c r="A18" s="5" t="s">
        <v>63</v>
      </c>
      <c r="B18" s="5" t="s">
        <v>124</v>
      </c>
      <c r="C18" s="5">
        <v>43</v>
      </c>
    </row>
    <row r="19" spans="1:3" x14ac:dyDescent="0.45">
      <c r="A19" s="5" t="s">
        <v>64</v>
      </c>
      <c r="B19" s="5" t="s">
        <v>125</v>
      </c>
      <c r="C19" s="5">
        <v>45</v>
      </c>
    </row>
    <row r="20" spans="1:3" x14ac:dyDescent="0.45">
      <c r="A20" s="5" t="s">
        <v>65</v>
      </c>
      <c r="B20" s="5" t="s">
        <v>126</v>
      </c>
      <c r="C20" s="5">
        <v>47</v>
      </c>
    </row>
    <row r="21" spans="1:3" x14ac:dyDescent="0.45">
      <c r="A21" s="5" t="s">
        <v>66</v>
      </c>
      <c r="B21" s="5" t="s">
        <v>127</v>
      </c>
      <c r="C21" s="5">
        <v>49</v>
      </c>
    </row>
    <row r="22" spans="1:3" x14ac:dyDescent="0.45">
      <c r="A22" s="5" t="s">
        <v>67</v>
      </c>
      <c r="B22" s="5" t="s">
        <v>67</v>
      </c>
      <c r="C22" s="5">
        <v>56</v>
      </c>
    </row>
    <row r="23" spans="1:3" x14ac:dyDescent="0.45">
      <c r="A23" s="5" t="s">
        <v>68</v>
      </c>
      <c r="B23" s="5" t="s">
        <v>68</v>
      </c>
      <c r="C23" s="5">
        <v>57</v>
      </c>
    </row>
    <row r="24" spans="1:3" x14ac:dyDescent="0.45">
      <c r="A24" s="5" t="s">
        <v>99</v>
      </c>
      <c r="B24" s="5" t="s">
        <v>128</v>
      </c>
      <c r="C24" s="5">
        <v>62</v>
      </c>
    </row>
    <row r="25" spans="1:3" x14ac:dyDescent="0.45">
      <c r="A25" s="5" t="s">
        <v>100</v>
      </c>
      <c r="B25" s="5" t="s">
        <v>129</v>
      </c>
      <c r="C25" s="5">
        <v>64</v>
      </c>
    </row>
    <row r="26" spans="1:3" x14ac:dyDescent="0.45">
      <c r="A26" s="5" t="s">
        <v>69</v>
      </c>
      <c r="B26" s="5" t="s">
        <v>130</v>
      </c>
      <c r="C26" s="5">
        <v>65</v>
      </c>
    </row>
    <row r="27" spans="1:3" x14ac:dyDescent="0.45">
      <c r="A27" s="5" t="s">
        <v>70</v>
      </c>
      <c r="B27" s="5" t="s">
        <v>131</v>
      </c>
      <c r="C27" s="5">
        <v>67</v>
      </c>
    </row>
    <row r="28" spans="1:3" x14ac:dyDescent="0.45">
      <c r="A28" s="5" t="s">
        <v>71</v>
      </c>
      <c r="B28" s="5" t="s">
        <v>71</v>
      </c>
      <c r="C28" s="5">
        <v>69</v>
      </c>
    </row>
    <row r="29" spans="1:3" x14ac:dyDescent="0.45">
      <c r="A29" s="5" t="s">
        <v>72</v>
      </c>
      <c r="B29" s="5" t="s">
        <v>72</v>
      </c>
      <c r="C29" s="5">
        <v>72</v>
      </c>
    </row>
    <row r="30" spans="1:3" x14ac:dyDescent="0.45">
      <c r="A30" s="5" t="s">
        <v>73</v>
      </c>
      <c r="B30" s="5" t="s">
        <v>73</v>
      </c>
      <c r="C30" s="5">
        <v>74</v>
      </c>
    </row>
    <row r="31" spans="1:3" x14ac:dyDescent="0.45">
      <c r="A31" s="5" t="s">
        <v>74</v>
      </c>
      <c r="B31" s="5" t="s">
        <v>132</v>
      </c>
      <c r="C31" s="5">
        <v>75</v>
      </c>
    </row>
    <row r="32" spans="1:3" x14ac:dyDescent="0.45">
      <c r="A32" s="5" t="s">
        <v>101</v>
      </c>
      <c r="B32" s="5" t="s">
        <v>75</v>
      </c>
      <c r="C32" s="5">
        <v>78</v>
      </c>
    </row>
    <row r="33" spans="1:3" x14ac:dyDescent="0.45">
      <c r="A33" s="5" t="s">
        <v>76</v>
      </c>
      <c r="B33" s="5" t="s">
        <v>133</v>
      </c>
      <c r="C33" s="5">
        <v>79</v>
      </c>
    </row>
    <row r="34" spans="1:3" x14ac:dyDescent="0.45">
      <c r="A34" s="5" t="s">
        <v>102</v>
      </c>
      <c r="B34" s="5" t="s">
        <v>102</v>
      </c>
      <c r="C34" s="5">
        <v>80</v>
      </c>
    </row>
    <row r="35" spans="1:3" x14ac:dyDescent="0.45">
      <c r="A35" s="5" t="s">
        <v>103</v>
      </c>
      <c r="B35" s="5" t="s">
        <v>134</v>
      </c>
      <c r="C35" s="5">
        <v>81</v>
      </c>
    </row>
    <row r="36" spans="1:3" x14ac:dyDescent="0.45">
      <c r="A36" s="5" t="s">
        <v>104</v>
      </c>
      <c r="B36" s="5" t="s">
        <v>107</v>
      </c>
      <c r="C36" s="5">
        <v>82</v>
      </c>
    </row>
    <row r="37" spans="1:3" x14ac:dyDescent="0.45">
      <c r="A37" s="5" t="s">
        <v>105</v>
      </c>
      <c r="B37" s="5" t="s">
        <v>105</v>
      </c>
      <c r="C37" s="5">
        <v>83</v>
      </c>
    </row>
    <row r="38" spans="1:3" x14ac:dyDescent="0.45">
      <c r="A38" s="5" t="s">
        <v>106</v>
      </c>
      <c r="B38" s="5" t="s">
        <v>108</v>
      </c>
      <c r="C38" s="5">
        <v>84</v>
      </c>
    </row>
    <row r="40" spans="1:3" x14ac:dyDescent="0.45">
      <c r="A40" s="6" t="s">
        <v>77</v>
      </c>
      <c r="B40" s="6" t="s">
        <v>77</v>
      </c>
      <c r="C40" s="5">
        <v>999</v>
      </c>
    </row>
  </sheetData>
  <sheetProtection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申込書</vt:lpstr>
      <vt:lpstr>参加費表</vt:lpstr>
      <vt:lpstr>クラス・参加費設定計算</vt:lpstr>
      <vt:lpstr>クラブ対抗チームリスト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鴫原 浩修</dc:creator>
  <cp:lastModifiedBy>鴫原 浩修</cp:lastModifiedBy>
  <cp:lastPrinted>2024-02-02T06:47:09Z</cp:lastPrinted>
  <dcterms:created xsi:type="dcterms:W3CDTF">2024-02-01T21:35:54Z</dcterms:created>
  <dcterms:modified xsi:type="dcterms:W3CDTF">2024-10-28T02:56:58Z</dcterms:modified>
</cp:coreProperties>
</file>